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1415" windowHeight="6405" firstSheet="2" activeTab="6"/>
  </bookViews>
  <sheets>
    <sheet name="Sheet1" sheetId="21" r:id="rId1"/>
    <sheet name="النصف الاول والفصل" sheetId="11" r:id="rId2"/>
    <sheet name="المجاميع السلعية" sheetId="27" r:id="rId3"/>
    <sheet name="رسم النفط " sheetId="20" r:id="rId4"/>
    <sheet name="النصف الاول جاري" sheetId="28" r:id="rId5"/>
    <sheet name="النصف الاول بالثابت" sheetId="29" r:id="rId6"/>
    <sheet name="Sheet2" sheetId="30" r:id="rId7"/>
  </sheets>
  <definedNames>
    <definedName name="_xlnm.Print_Area" localSheetId="0">Sheet1!$A$1:$B$18</definedName>
    <definedName name="_xlnm.Print_Area" localSheetId="2">'المجاميع السلعية'!$A$1:$D$34</definedName>
    <definedName name="_xlnm.Print_Area" localSheetId="5">'النصف الاول بالثابت'!$A$1:$L$25</definedName>
    <definedName name="_xlnm.Print_Area" localSheetId="4">'النصف الاول جاري'!$A$1:$L$25</definedName>
    <definedName name="_xlnm.Print_Area" localSheetId="1">'النصف الاول والفصل'!$A$1:$J$14</definedName>
    <definedName name="_xlnm.Print_Area" localSheetId="3">'رسم النفط '!$A$1:$H$45</definedName>
  </definedNames>
  <calcPr calcId="124519" calcMode="manual"/>
</workbook>
</file>

<file path=xl/calcChain.xml><?xml version="1.0" encoding="utf-8"?>
<calcChain xmlns="http://schemas.openxmlformats.org/spreadsheetml/2006/main">
  <c r="B22" i="30"/>
  <c r="C22"/>
  <c r="D22"/>
  <c r="A22"/>
  <c r="B21"/>
  <c r="C21"/>
  <c r="A21"/>
  <c r="B19"/>
  <c r="B20" s="1"/>
  <c r="C19"/>
  <c r="C20" s="1"/>
  <c r="A19"/>
  <c r="A20" s="1"/>
  <c r="B18"/>
  <c r="C18"/>
  <c r="A18"/>
  <c r="D9"/>
  <c r="D6" l="1"/>
  <c r="D7"/>
  <c r="D8"/>
  <c r="D5"/>
  <c r="I31" i="28"/>
  <c r="G31"/>
  <c r="G36"/>
  <c r="I36" s="1"/>
  <c r="G34"/>
  <c r="F10" i="11"/>
  <c r="G10"/>
  <c r="I10"/>
  <c r="D10"/>
  <c r="J22" i="28" l="1"/>
  <c r="I23" i="29"/>
  <c r="F22"/>
  <c r="G22"/>
  <c r="H22"/>
  <c r="J22"/>
  <c r="E22"/>
  <c r="E24" s="1"/>
  <c r="F19"/>
  <c r="G19"/>
  <c r="H19"/>
  <c r="J19"/>
  <c r="E19"/>
  <c r="F16"/>
  <c r="G16"/>
  <c r="H16"/>
  <c r="J16"/>
  <c r="E16"/>
  <c r="F8"/>
  <c r="G8"/>
  <c r="H8"/>
  <c r="J8"/>
  <c r="E8"/>
  <c r="I23" i="28"/>
  <c r="F22"/>
  <c r="G22"/>
  <c r="H22"/>
  <c r="E22"/>
  <c r="E24" s="1"/>
  <c r="F19"/>
  <c r="G19"/>
  <c r="H19"/>
  <c r="J19"/>
  <c r="E19"/>
  <c r="F16"/>
  <c r="G16"/>
  <c r="H16"/>
  <c r="J16"/>
  <c r="E16"/>
  <c r="F8"/>
  <c r="G8"/>
  <c r="H8"/>
  <c r="J8"/>
  <c r="E8"/>
  <c r="G24" l="1"/>
  <c r="G24" i="29"/>
  <c r="D6" i="20"/>
  <c r="F6"/>
  <c r="I9" i="28"/>
  <c r="I10"/>
  <c r="I11"/>
  <c r="I12"/>
  <c r="I13"/>
  <c r="I14"/>
  <c r="I15"/>
  <c r="I17"/>
  <c r="I18"/>
  <c r="I20"/>
  <c r="I21"/>
  <c r="I7"/>
  <c r="I9" i="29"/>
  <c r="I10"/>
  <c r="I11"/>
  <c r="I12"/>
  <c r="I13"/>
  <c r="I14"/>
  <c r="I15"/>
  <c r="I17"/>
  <c r="I18"/>
  <c r="I20"/>
  <c r="I21"/>
  <c r="I22" s="1"/>
  <c r="I24" s="1"/>
  <c r="I7"/>
  <c r="I8" i="28" l="1"/>
  <c r="I8" i="29"/>
  <c r="I19"/>
  <c r="I16"/>
  <c r="I22" i="28"/>
  <c r="I24" s="1"/>
  <c r="I19"/>
  <c r="I16"/>
  <c r="K6" i="20"/>
  <c r="K5"/>
  <c r="J6"/>
  <c r="J5"/>
  <c r="F11" i="11" l="1"/>
  <c r="B8" i="27"/>
  <c r="C8" s="1"/>
  <c r="I12" i="11"/>
  <c r="G12"/>
  <c r="F12"/>
  <c r="D12"/>
  <c r="I11"/>
  <c r="G11"/>
  <c r="D11"/>
  <c r="C5" i="27" l="1"/>
  <c r="C7"/>
  <c r="C6"/>
  <c r="H9" i="11" l="1"/>
  <c r="H10" s="1"/>
  <c r="H8"/>
  <c r="H7"/>
  <c r="E9"/>
  <c r="E8"/>
  <c r="E7"/>
  <c r="E10" l="1"/>
  <c r="H12"/>
  <c r="E11"/>
  <c r="E12"/>
  <c r="H11"/>
</calcChain>
</file>

<file path=xl/sharedStrings.xml><?xml version="1.0" encoding="utf-8"?>
<sst xmlns="http://schemas.openxmlformats.org/spreadsheetml/2006/main" count="273" uniqueCount="155">
  <si>
    <t>رمز التصنيف الدولي</t>
  </si>
  <si>
    <t>Economic Activities</t>
  </si>
  <si>
    <t>ISIC code</t>
  </si>
  <si>
    <t xml:space="preserve">Agriculture, Forestry, Hunting &amp; Fishing  </t>
  </si>
  <si>
    <t>التعدين والمقالع</t>
  </si>
  <si>
    <t>Mining and Quarrying</t>
  </si>
  <si>
    <t>2-1</t>
  </si>
  <si>
    <t>النفط الخام</t>
  </si>
  <si>
    <t xml:space="preserve"> Crude oil</t>
  </si>
  <si>
    <t>2-2</t>
  </si>
  <si>
    <t xml:space="preserve"> Other types of mining</t>
  </si>
  <si>
    <t>3</t>
  </si>
  <si>
    <t>الصناعة التحويلية</t>
  </si>
  <si>
    <t>Manufacturing Industry</t>
  </si>
  <si>
    <t>4</t>
  </si>
  <si>
    <t>الكهرباء والماء</t>
  </si>
  <si>
    <t>Electricity and Water</t>
  </si>
  <si>
    <t>5</t>
  </si>
  <si>
    <t>البناء والتشييد</t>
  </si>
  <si>
    <t>Building and construction</t>
  </si>
  <si>
    <t>6</t>
  </si>
  <si>
    <t xml:space="preserve">Transport ,Communications and storage        </t>
  </si>
  <si>
    <t>7</t>
  </si>
  <si>
    <t>تجارة الجملة والمفرد والفنادق وما شابه</t>
  </si>
  <si>
    <t>Wholesale, retail trade, hotels &amp; others</t>
  </si>
  <si>
    <t>8</t>
  </si>
  <si>
    <t>المال والتأمين وخدمات العقارات</t>
  </si>
  <si>
    <t>Finance, Insurance, Real estate and Business services</t>
  </si>
  <si>
    <t>8-1</t>
  </si>
  <si>
    <t>البنوك والتأمين</t>
  </si>
  <si>
    <t>Banks and insurance</t>
  </si>
  <si>
    <t>8-2</t>
  </si>
  <si>
    <t xml:space="preserve">ملكية دور السكن </t>
  </si>
  <si>
    <t>Owenrship of dwellings</t>
  </si>
  <si>
    <t>9</t>
  </si>
  <si>
    <t>Social and personal services</t>
  </si>
  <si>
    <t>9-1</t>
  </si>
  <si>
    <t>9-2</t>
  </si>
  <si>
    <t>الخدمات الشخصية</t>
  </si>
  <si>
    <t xml:space="preserve"> Personal services</t>
  </si>
  <si>
    <t>المجموع حسب الأنشطة</t>
  </si>
  <si>
    <t>Total by activities</t>
  </si>
  <si>
    <t>ناقصا: رسم الخدمة المحتسب</t>
  </si>
  <si>
    <t>Imputed banks service charges</t>
  </si>
  <si>
    <t>الناتج المحلي الإجمالي</t>
  </si>
  <si>
    <t>Gross Domestic Product</t>
  </si>
  <si>
    <t>نشاط النفط الخام</t>
  </si>
  <si>
    <t xml:space="preserve">باقي الأنشطة </t>
  </si>
  <si>
    <t>المجموع</t>
  </si>
  <si>
    <t>Other Activities</t>
  </si>
  <si>
    <t>Total</t>
  </si>
  <si>
    <t>التفاصيل</t>
  </si>
  <si>
    <t>Details</t>
  </si>
  <si>
    <t>الفصل الثاني</t>
  </si>
  <si>
    <t>الحكومة العامة</t>
  </si>
  <si>
    <t>General Government</t>
  </si>
  <si>
    <t>الفصول</t>
  </si>
  <si>
    <t>معدل الزيادة الفصلية (%)</t>
  </si>
  <si>
    <t>سعر البرميل (دولار)</t>
  </si>
  <si>
    <t>المعدل اليومي للتصدير (مليون برميل)</t>
  </si>
  <si>
    <t>Quarters</t>
  </si>
  <si>
    <t>QuartelyChange rate (%)</t>
  </si>
  <si>
    <t>Barrel Price (US$)</t>
  </si>
  <si>
    <t>Average Daily Export (000000 Barrels)</t>
  </si>
  <si>
    <t xml:space="preserve">            </t>
  </si>
  <si>
    <t>Relative Share%</t>
  </si>
  <si>
    <t>Relativ Share%</t>
  </si>
  <si>
    <t>الأهميه النسبيه%</t>
  </si>
  <si>
    <t>GDP at current prices (Million ID)</t>
  </si>
  <si>
    <t>GDP at constant prices (Million ID)</t>
  </si>
  <si>
    <t>Crude oil</t>
  </si>
  <si>
    <t>العنوان</t>
  </si>
  <si>
    <t>رقم الصفحة</t>
  </si>
  <si>
    <t xml:space="preserve"> المقدمة</t>
  </si>
  <si>
    <t xml:space="preserve"> تحليل النتائج</t>
  </si>
  <si>
    <t>Crude Oil Export (000 Barrels)</t>
  </si>
  <si>
    <t>First Quarter</t>
  </si>
  <si>
    <t>Second Quarter</t>
  </si>
  <si>
    <t>First Half</t>
  </si>
  <si>
    <t>Relative Share (%)</t>
  </si>
  <si>
    <t>Commodity activities</t>
  </si>
  <si>
    <t>Distribution activities</t>
  </si>
  <si>
    <t>Services activities</t>
  </si>
  <si>
    <t>مصادر البيانات</t>
  </si>
  <si>
    <t>المنهجية</t>
  </si>
  <si>
    <t>المحتويات</t>
  </si>
  <si>
    <t>الجداول</t>
  </si>
  <si>
    <t>الأشكال البيانية</t>
  </si>
  <si>
    <t>الناتج المحلي الإجمالي بالأسعار الجارية (مليون دينار)</t>
  </si>
  <si>
    <t>الناتج المحلي الإجمالي بالأسعار الثابتة (مليون دينار)</t>
  </si>
  <si>
    <t>باقي الأنشطة</t>
  </si>
  <si>
    <t>الأنشطة الإقتصادية</t>
  </si>
  <si>
    <t>النصف الأول</t>
  </si>
  <si>
    <t>الأهمية النسبية (%)</t>
  </si>
  <si>
    <t>الأنشطة السلعية</t>
  </si>
  <si>
    <t>الأنشطة التوزيعية</t>
  </si>
  <si>
    <t>الأنشطة الخدمية</t>
  </si>
  <si>
    <t>كمية النفط الخام المنتج (ألف برميل)</t>
  </si>
  <si>
    <t xml:space="preserve">الناتج المحلي الإجمالي </t>
  </si>
  <si>
    <t>الأهمية النسبية %</t>
  </si>
  <si>
    <t>الفصل الأول</t>
  </si>
  <si>
    <t>الزراعة والغابات والصيد وصيد الأسماك</t>
  </si>
  <si>
    <t>الأنواع الأخرى من التعدين</t>
  </si>
  <si>
    <t>خدمات التنمية الأجتماعية والشخصية</t>
  </si>
  <si>
    <t>مديرية الحسابات القومية - الجهاز المركزي للإحصاء / العراق</t>
  </si>
  <si>
    <t>1-2</t>
  </si>
  <si>
    <t>1-8</t>
  </si>
  <si>
    <t>1-9</t>
  </si>
  <si>
    <t>2-9</t>
  </si>
  <si>
    <t>2-8</t>
  </si>
  <si>
    <t>الفصل الثاني 2018</t>
  </si>
  <si>
    <t>2 nd Quarter 2018</t>
  </si>
  <si>
    <t>كمية النفط المصدر</t>
  </si>
  <si>
    <t>ف1</t>
  </si>
  <si>
    <t>ف2</t>
  </si>
  <si>
    <t>النقل والاتصالات والخزن</t>
  </si>
  <si>
    <t>جدول (2) الناتج المحلي الإجمالي بالأسعار الأساسية الجارية حسب مجاميع الأنشطة ( السلعية ، التوزيعية، الخدمية ) للنصف الأول من سنة 2019 (مليار دينار)</t>
  </si>
  <si>
    <t xml:space="preserve">جدول (3) كمية النفط الخام المنتج (ألف برميل) والمعدل الفصلي لسعر البرميل (دولار) ومعدل الزيادة الفصلية والمعدل اليومي للتصدير للنصف الأول من سنة 2019   </t>
  </si>
  <si>
    <t>جدول (4) الناتج المحلي الإجمالي بالأسعار الأساسية الجارية للنصف الأول من سنة 2019 (مليون دينار)</t>
  </si>
  <si>
    <t>جدول (5) الناتج المحلي الإجمالي بالأسعار الثابتة ( 2007=100) للنصف الأول من سنة 2019 (مليون دينار)</t>
  </si>
  <si>
    <t>شكل (2) كمية النفط الخام المنتج (ألف برميل) للنصف الأول من سنة 2019</t>
  </si>
  <si>
    <t>شكل (3) المعدل الفصلي لسعر البرميل بالدولار للنصف الأول من سنة 2019</t>
  </si>
  <si>
    <t>جدول (1) الناتج المحلي الإجمالي بالأسعار الأساسية الجارية والأسعار الأساسية الثابتة ( 2007=100)  للنصف الأول من سنة 2019 والفصل الثاني من سنة 2018</t>
  </si>
  <si>
    <t>الفصل الأول 2019</t>
  </si>
  <si>
    <t xml:space="preserve">1 st Quarter 2019    </t>
  </si>
  <si>
    <t>الفصل الثاني 2019</t>
  </si>
  <si>
    <t>2 nd Quarter 2019</t>
  </si>
  <si>
    <t>النصف الأول 2019</t>
  </si>
  <si>
    <t>First Half 2019</t>
  </si>
  <si>
    <t>معدل نمو ف2  2019/ف1 2019</t>
  </si>
  <si>
    <t>Change Rate 2nd Q 2019 /1st Q 2019  (%)</t>
  </si>
  <si>
    <t>جدول (1) الناتج المحلي الإجمالي بالأسعار الأساسية الجارية والأسعار الأساسية الثابتة ( 2007=100) للنصف الأول من سنة 2019 والفصل الثاني من سنة 2018</t>
  </si>
  <si>
    <t xml:space="preserve">Table (1) Gross Domestic Product at Basic Current and Constant  Prices (2007=100) for the First Half 2019 &amp; Second Quarter 2018  </t>
  </si>
  <si>
    <t>معدل نمو ف2 2019 /ف2 2018</t>
  </si>
  <si>
    <t>Change Rate 2nd Q 2019 /2 nd Q 2018  (%)</t>
  </si>
  <si>
    <t>Table (2) Gross Domestic Product at basic current prices by Activity Groups ( Commodity, Distribution and Services) For the First Half 2019 (Billion I.D)</t>
  </si>
  <si>
    <t xml:space="preserve">جدول (3) كمية النفط الخام المنتج (ألف برميل) والمعدل الفصلي لسعر البرميل (دولار) ومعدل الزيادة الفصلية والمعدل اليومي للتصدير للنصف الأول من سنة 2019  </t>
  </si>
  <si>
    <t xml:space="preserve">Table (3) Crude Oil Product (000 Barrels), Barrel Quartly Average price (US$) and Quartely Change Rate for the First Half of the Year 2019 </t>
  </si>
  <si>
    <t xml:space="preserve">1 st Q 2019    </t>
  </si>
  <si>
    <t>2 nd Q 2019</t>
  </si>
  <si>
    <t>Table (4) Gross Domestic Product at Basic Current Prices for the First Half of the Year 2019 (Million ID)</t>
  </si>
  <si>
    <t>Table (5) Gross Domestic Product at Basic Constant Prices(2007=100) for the First Half of the Year 2019 (Million ID)</t>
  </si>
  <si>
    <t>2019 الفصل الاول</t>
  </si>
  <si>
    <t>2019 الفصل الثاني</t>
  </si>
  <si>
    <t xml:space="preserve">شكل (1) الاهميات النسبية للناتج المحلي الإجمالي بالأسعار الأساسية الجارية حسب مجاميع الأنشطة (السلعية، التوزيعية، الخدمية) للنصف الأول من سنة 2019  </t>
  </si>
  <si>
    <t>المؤشرات</t>
  </si>
  <si>
    <t>معدل التغير السنوي  %</t>
  </si>
  <si>
    <t>الناتج المحلي الإجمالي بالأسعار الأساسية الجارية (مليار دينار)</t>
  </si>
  <si>
    <t>متوسط نصيب الفرد من الناتج المحلي بالأسعار الجارية (ألف دينار)</t>
  </si>
  <si>
    <t>الناتج المحلي الإجمالي بالأسعار الأساسية الجارية (مليار دولار)</t>
  </si>
  <si>
    <t>متوسط نصيب الفرد من الناتج المحلي بالأسعار الجارية (الف دولار)</t>
  </si>
  <si>
    <t xml:space="preserve">الناتج المحلي الإجمالي بالأسعار الثابتة (2007=100) ( مليار دينار) </t>
  </si>
  <si>
    <t>* تقديرات اولية فصلية</t>
  </si>
  <si>
    <t>الفصل الثاني *2018</t>
  </si>
  <si>
    <t>الفصل الثاني *2019</t>
  </si>
</sst>
</file>

<file path=xl/styles.xml><?xml version="1.0" encoding="utf-8"?>
<styleSheet xmlns="http://schemas.openxmlformats.org/spreadsheetml/2006/main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_-* #,##0.00\-;_-* &quot;-&quot;??_-;_-@_-"/>
    <numFmt numFmtId="165" formatCode="0.0"/>
    <numFmt numFmtId="166" formatCode="_-* #,##0.0_-;_-* #,##0.0\-;_-* &quot;-&quot;??_-;_-@_-"/>
    <numFmt numFmtId="167" formatCode="0.000"/>
    <numFmt numFmtId="168" formatCode="&quot;$&quot;#,##0.00"/>
    <numFmt numFmtId="169" formatCode="0.00000"/>
    <numFmt numFmtId="170" formatCode="0.0000"/>
  </numFmts>
  <fonts count="23">
    <font>
      <sz val="10"/>
      <name val="Arial"/>
      <charset val="178"/>
    </font>
    <font>
      <sz val="10"/>
      <name val="Arial"/>
      <charset val="178"/>
    </font>
    <font>
      <b/>
      <sz val="12"/>
      <name val="Arial"/>
      <family val="2"/>
      <charset val="178"/>
    </font>
    <font>
      <b/>
      <sz val="11"/>
      <name val="Arial"/>
      <family val="2"/>
      <charset val="178"/>
    </font>
    <font>
      <b/>
      <sz val="9"/>
      <name val="Arial"/>
      <family val="2"/>
      <charset val="178"/>
    </font>
    <font>
      <b/>
      <sz val="10"/>
      <name val="Arial"/>
      <family val="2"/>
      <charset val="178"/>
    </font>
    <font>
      <b/>
      <sz val="12"/>
      <name val="Arial"/>
      <family val="2"/>
    </font>
    <font>
      <b/>
      <sz val="9"/>
      <name val="Arial"/>
      <charset val="178"/>
    </font>
    <font>
      <b/>
      <sz val="11"/>
      <name val="Arial"/>
      <family val="2"/>
    </font>
    <font>
      <b/>
      <sz val="8"/>
      <name val="Arial"/>
      <family val="2"/>
      <charset val="178"/>
    </font>
    <font>
      <sz val="8"/>
      <name val="Arial"/>
      <charset val="178"/>
    </font>
    <font>
      <b/>
      <sz val="10"/>
      <name val="Arial"/>
      <family val="2"/>
    </font>
    <font>
      <b/>
      <sz val="14"/>
      <name val="Arial"/>
      <family val="2"/>
      <charset val="178"/>
    </font>
    <font>
      <b/>
      <sz val="14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color indexed="2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10"/>
      <name val="Arial"/>
    </font>
    <font>
      <b/>
      <sz val="12"/>
      <name val="Times New Roman"/>
      <family val="1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B9B8"/>
        <bgColor indexed="64"/>
      </patternFill>
    </fill>
  </fills>
  <borders count="4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medium">
        <color auto="1"/>
      </bottom>
      <diagonal/>
    </border>
    <border>
      <left/>
      <right style="thin">
        <color indexed="64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164" fontId="1" fillId="0" borderId="0" applyFont="0" applyFill="0" applyBorder="0" applyAlignment="0" applyProtection="0"/>
    <xf numFmtId="0" fontId="20" fillId="0" borderId="0"/>
  </cellStyleXfs>
  <cellXfs count="227">
    <xf numFmtId="0" fontId="0" fillId="0" borderId="0" xfId="0"/>
    <xf numFmtId="0" fontId="0" fillId="0" borderId="0" xfId="0" applyBorder="1"/>
    <xf numFmtId="165" fontId="5" fillId="0" borderId="1" xfId="0" applyNumberFormat="1" applyFont="1" applyBorder="1" applyAlignment="1">
      <alignment horizontal="center" vertical="center"/>
    </xf>
    <xf numFmtId="49" fontId="0" fillId="0" borderId="0" xfId="0" applyNumberFormat="1" applyBorder="1"/>
    <xf numFmtId="49" fontId="0" fillId="0" borderId="0" xfId="0" applyNumberForma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165" fontId="3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0" fillId="0" borderId="0" xfId="0" applyFill="1" applyBorder="1"/>
    <xf numFmtId="0" fontId="2" fillId="0" borderId="9" xfId="0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5" fontId="2" fillId="0" borderId="28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30" xfId="0" applyFont="1" applyBorder="1" applyAlignment="1">
      <alignment horizontal="right" vertical="center" wrapText="1"/>
    </xf>
    <xf numFmtId="0" fontId="13" fillId="0" borderId="30" xfId="0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165" fontId="0" fillId="0" borderId="0" xfId="0" applyNumberFormat="1" applyBorder="1"/>
    <xf numFmtId="165" fontId="16" fillId="2" borderId="6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8" fillId="0" borderId="0" xfId="6" applyFont="1"/>
    <xf numFmtId="0" fontId="17" fillId="0" borderId="0" xfId="6"/>
    <xf numFmtId="2" fontId="17" fillId="0" borderId="0" xfId="6" applyNumberFormat="1" applyAlignment="1">
      <alignment horizontal="center"/>
    </xf>
    <xf numFmtId="0" fontId="17" fillId="0" borderId="0" xfId="6" applyBorder="1"/>
    <xf numFmtId="0" fontId="11" fillId="3" borderId="4" xfId="6" applyFont="1" applyFill="1" applyBorder="1" applyAlignment="1">
      <alignment horizontal="right" vertical="center" wrapText="1"/>
    </xf>
    <xf numFmtId="165" fontId="3" fillId="3" borderId="4" xfId="6" applyNumberFormat="1" applyFont="1" applyFill="1" applyBorder="1" applyAlignment="1">
      <alignment horizontal="center" vertical="center"/>
    </xf>
    <xf numFmtId="0" fontId="11" fillId="3" borderId="4" xfId="6" applyFont="1" applyFill="1" applyBorder="1" applyAlignment="1">
      <alignment horizontal="left" vertical="center" wrapText="1"/>
    </xf>
    <xf numFmtId="0" fontId="17" fillId="0" borderId="0" xfId="6" applyAlignment="1">
      <alignment horizontal="left"/>
    </xf>
    <xf numFmtId="165" fontId="5" fillId="0" borderId="0" xfId="6" applyNumberFormat="1" applyFont="1" applyBorder="1" applyAlignment="1">
      <alignment horizontal="right" vertical="center"/>
    </xf>
    <xf numFmtId="0" fontId="11" fillId="3" borderId="1" xfId="6" applyFont="1" applyFill="1" applyBorder="1" applyAlignment="1">
      <alignment horizontal="right" vertical="center" wrapText="1"/>
    </xf>
    <xf numFmtId="165" fontId="3" fillId="3" borderId="1" xfId="6" applyNumberFormat="1" applyFont="1" applyFill="1" applyBorder="1" applyAlignment="1">
      <alignment horizontal="center" vertical="center"/>
    </xf>
    <xf numFmtId="0" fontId="11" fillId="3" borderId="1" xfId="6" applyFont="1" applyFill="1" applyBorder="1" applyAlignment="1">
      <alignment horizontal="left" vertical="center" wrapText="1"/>
    </xf>
    <xf numFmtId="0" fontId="11" fillId="3" borderId="39" xfId="6" applyFont="1" applyFill="1" applyBorder="1" applyAlignment="1">
      <alignment horizontal="right" vertical="center" wrapText="1"/>
    </xf>
    <xf numFmtId="0" fontId="11" fillId="3" borderId="39" xfId="6" applyFont="1" applyFill="1" applyBorder="1" applyAlignment="1">
      <alignment horizontal="left" vertical="center" wrapText="1"/>
    </xf>
    <xf numFmtId="0" fontId="11" fillId="3" borderId="40" xfId="6" applyFont="1" applyFill="1" applyBorder="1" applyAlignment="1">
      <alignment horizontal="right" vertical="center" wrapText="1"/>
    </xf>
    <xf numFmtId="165" fontId="8" fillId="3" borderId="40" xfId="6" applyNumberFormat="1" applyFont="1" applyFill="1" applyBorder="1" applyAlignment="1">
      <alignment horizontal="center" vertical="center" wrapText="1"/>
    </xf>
    <xf numFmtId="2" fontId="8" fillId="3" borderId="40" xfId="6" applyNumberFormat="1" applyFont="1" applyFill="1" applyBorder="1" applyAlignment="1">
      <alignment horizontal="center" vertical="center" wrapText="1"/>
    </xf>
    <xf numFmtId="0" fontId="11" fillId="3" borderId="40" xfId="6" applyFont="1" applyFill="1" applyBorder="1" applyAlignment="1">
      <alignment horizontal="left" vertical="center" wrapText="1"/>
    </xf>
    <xf numFmtId="0" fontId="11" fillId="0" borderId="0" xfId="6" applyFont="1" applyBorder="1" applyAlignment="1">
      <alignment horizontal="right" vertical="center" wrapText="1"/>
    </xf>
    <xf numFmtId="165" fontId="8" fillId="0" borderId="0" xfId="6" applyNumberFormat="1" applyFont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6" fillId="0" borderId="0" xfId="6" applyFont="1" applyBorder="1" applyAlignment="1">
      <alignment horizontal="right" vertical="center" wrapText="1"/>
    </xf>
    <xf numFmtId="165" fontId="8" fillId="0" borderId="0" xfId="6" applyNumberFormat="1" applyFont="1" applyBorder="1" applyAlignment="1">
      <alignment horizontal="right" vertical="center" wrapText="1"/>
    </xf>
    <xf numFmtId="165" fontId="17" fillId="0" borderId="0" xfId="6" applyNumberFormat="1" applyAlignment="1">
      <alignment horizontal="center"/>
    </xf>
    <xf numFmtId="0" fontId="17" fillId="0" borderId="0" xfId="6" applyAlignment="1">
      <alignment wrapText="1"/>
    </xf>
    <xf numFmtId="0" fontId="17" fillId="0" borderId="0" xfId="6" applyAlignment="1">
      <alignment horizontal="right" wrapText="1"/>
    </xf>
    <xf numFmtId="0" fontId="17" fillId="0" borderId="0" xfId="6" applyFill="1"/>
    <xf numFmtId="0" fontId="19" fillId="0" borderId="3" xfId="6" applyFont="1" applyFill="1" applyBorder="1" applyAlignment="1">
      <alignment horizontal="center" vertical="center" wrapText="1"/>
    </xf>
    <xf numFmtId="2" fontId="17" fillId="0" borderId="0" xfId="6" applyNumberFormat="1" applyFill="1" applyAlignment="1">
      <alignment horizontal="center"/>
    </xf>
    <xf numFmtId="0" fontId="17" fillId="0" borderId="0" xfId="6" applyFill="1" applyBorder="1"/>
    <xf numFmtId="0" fontId="12" fillId="0" borderId="0" xfId="0" applyFont="1" applyBorder="1" applyAlignment="1">
      <alignment vertical="center"/>
    </xf>
    <xf numFmtId="165" fontId="8" fillId="0" borderId="6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165" fontId="3" fillId="0" borderId="41" xfId="0" applyNumberFormat="1" applyFont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7" fillId="0" borderId="41" xfId="0" applyFont="1" applyBorder="1" applyAlignment="1">
      <alignment horizontal="center" vertical="center"/>
    </xf>
    <xf numFmtId="0" fontId="4" fillId="0" borderId="41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2" fontId="3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42" xfId="0" applyFont="1" applyBorder="1" applyAlignment="1">
      <alignment horizontal="right" vertical="center" wrapText="1"/>
    </xf>
    <xf numFmtId="0" fontId="13" fillId="0" borderId="42" xfId="0" applyFont="1" applyBorder="1" applyAlignment="1">
      <alignment horizontal="center" vertical="center" wrapText="1"/>
    </xf>
    <xf numFmtId="0" fontId="17" fillId="0" borderId="0" xfId="0" applyFont="1" applyBorder="1"/>
    <xf numFmtId="49" fontId="4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165" fontId="8" fillId="0" borderId="36" xfId="0" applyNumberFormat="1" applyFont="1" applyBorder="1" applyAlignment="1">
      <alignment horizontal="center" vertical="center" wrapText="1"/>
    </xf>
    <xf numFmtId="167" fontId="0" fillId="0" borderId="0" xfId="0" applyNumberFormat="1"/>
    <xf numFmtId="165" fontId="0" fillId="0" borderId="0" xfId="0" applyNumberFormat="1" applyBorder="1" applyAlignment="1">
      <alignment horizontal="center"/>
    </xf>
    <xf numFmtId="166" fontId="8" fillId="0" borderId="36" xfId="7" applyNumberFormat="1" applyFont="1" applyBorder="1" applyAlignment="1">
      <alignment horizontal="center" vertical="center" wrapText="1"/>
    </xf>
    <xf numFmtId="166" fontId="8" fillId="0" borderId="7" xfId="7" applyNumberFormat="1" applyFont="1" applyBorder="1" applyAlignment="1">
      <alignment horizontal="center" vertical="center" wrapText="1"/>
    </xf>
    <xf numFmtId="0" fontId="0" fillId="0" borderId="10" xfId="0" applyBorder="1"/>
    <xf numFmtId="0" fontId="11" fillId="0" borderId="10" xfId="0" applyFont="1" applyBorder="1" applyAlignment="1">
      <alignment horizontal="center" textRotation="90"/>
    </xf>
    <xf numFmtId="168" fontId="11" fillId="0" borderId="0" xfId="0" applyNumberFormat="1" applyFont="1" applyBorder="1" applyAlignment="1">
      <alignment horizontal="center" vertical="top" textRotation="90"/>
    </xf>
    <xf numFmtId="0" fontId="11" fillId="0" borderId="0" xfId="0" applyFont="1" applyBorder="1" applyAlignment="1">
      <alignment horizontal="center" textRotation="90"/>
    </xf>
    <xf numFmtId="0" fontId="13" fillId="0" borderId="0" xfId="6" applyFont="1" applyAlignment="1">
      <alignment vertical="center" wrapText="1"/>
    </xf>
    <xf numFmtId="0" fontId="11" fillId="0" borderId="43" xfId="6" applyFont="1" applyBorder="1" applyAlignment="1">
      <alignment horizontal="right" vertical="center" wrapText="1"/>
    </xf>
    <xf numFmtId="0" fontId="11" fillId="0" borderId="43" xfId="0" applyFont="1" applyBorder="1" applyAlignment="1">
      <alignment horizontal="left" vertical="center"/>
    </xf>
    <xf numFmtId="0" fontId="11" fillId="0" borderId="43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right" vertical="center" wrapText="1"/>
    </xf>
    <xf numFmtId="0" fontId="13" fillId="0" borderId="45" xfId="0" applyFont="1" applyBorder="1" applyAlignment="1">
      <alignment horizontal="center" vertical="center" wrapText="1"/>
    </xf>
    <xf numFmtId="0" fontId="19" fillId="0" borderId="8" xfId="6" applyFont="1" applyFill="1" applyBorder="1" applyAlignment="1">
      <alignment horizontal="center" vertical="center" wrapText="1"/>
    </xf>
    <xf numFmtId="167" fontId="8" fillId="0" borderId="0" xfId="0" applyNumberFormat="1" applyFont="1" applyBorder="1" applyAlignment="1">
      <alignment horizontal="center" vertical="center" wrapText="1"/>
    </xf>
    <xf numFmtId="165" fontId="2" fillId="0" borderId="43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69" fontId="8" fillId="0" borderId="0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3" borderId="38" xfId="6" applyNumberFormat="1" applyFont="1" applyFill="1" applyBorder="1" applyAlignment="1">
      <alignment horizontal="center" vertical="center"/>
    </xf>
    <xf numFmtId="2" fontId="3" fillId="3" borderId="37" xfId="6" applyNumberFormat="1" applyFont="1" applyFill="1" applyBorder="1" applyAlignment="1">
      <alignment horizontal="center" vertical="center"/>
    </xf>
    <xf numFmtId="2" fontId="3" fillId="3" borderId="39" xfId="6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17" fillId="0" borderId="0" xfId="6" applyNumberFormat="1"/>
    <xf numFmtId="165" fontId="0" fillId="0" borderId="0" xfId="0" applyNumberFormat="1" applyAlignment="1">
      <alignment horizontal="center"/>
    </xf>
    <xf numFmtId="165" fontId="0" fillId="0" borderId="0" xfId="0" applyNumberFormat="1"/>
    <xf numFmtId="170" fontId="17" fillId="0" borderId="0" xfId="6" applyNumberFormat="1" applyAlignment="1">
      <alignment horizontal="left"/>
    </xf>
    <xf numFmtId="0" fontId="0" fillId="0" borderId="30" xfId="0" applyBorder="1" applyAlignment="1">
      <alignment horizontal="center" vertical="center"/>
    </xf>
    <xf numFmtId="0" fontId="0" fillId="0" borderId="10" xfId="0" applyFill="1" applyBorder="1"/>
    <xf numFmtId="165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left" vertical="center"/>
    </xf>
    <xf numFmtId="2" fontId="3" fillId="0" borderId="5" xfId="0" applyNumberFormat="1" applyFont="1" applyBorder="1" applyAlignment="1">
      <alignment horizontal="center" vertical="center" wrapText="1"/>
    </xf>
    <xf numFmtId="164" fontId="0" fillId="0" borderId="0" xfId="7" applyNumberFormat="1" applyFont="1" applyAlignment="1">
      <alignment horizontal="center"/>
    </xf>
    <xf numFmtId="170" fontId="8" fillId="0" borderId="0" xfId="6" applyNumberFormat="1" applyFont="1" applyBorder="1" applyAlignment="1">
      <alignment horizontal="center" vertical="center" wrapText="1"/>
    </xf>
    <xf numFmtId="2" fontId="17" fillId="0" borderId="0" xfId="6" applyNumberFormat="1"/>
    <xf numFmtId="0" fontId="14" fillId="0" borderId="0" xfId="0" applyFont="1" applyAlignment="1">
      <alignment horizontal="center" vertical="center" wrapText="1"/>
    </xf>
    <xf numFmtId="168" fontId="11" fillId="0" borderId="10" xfId="0" applyNumberFormat="1" applyFont="1" applyBorder="1" applyAlignment="1">
      <alignment horizontal="center" vertical="top" textRotation="90"/>
    </xf>
    <xf numFmtId="168" fontId="11" fillId="0" borderId="46" xfId="0" applyNumberFormat="1" applyFont="1" applyBorder="1" applyAlignment="1">
      <alignment horizontal="center" vertical="top" textRotation="90"/>
    </xf>
    <xf numFmtId="0" fontId="13" fillId="0" borderId="0" xfId="0" applyFont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1" fillId="0" borderId="43" xfId="6" applyFont="1" applyBorder="1" applyAlignment="1">
      <alignment horizontal="right" vertical="center" wrapText="1"/>
    </xf>
    <xf numFmtId="0" fontId="6" fillId="0" borderId="0" xfId="6" applyFont="1" applyAlignment="1">
      <alignment horizontal="center" vertical="center" wrapText="1"/>
    </xf>
    <xf numFmtId="0" fontId="6" fillId="0" borderId="22" xfId="6" applyFont="1" applyBorder="1" applyAlignment="1">
      <alignment horizontal="center" vertical="center" wrapText="1"/>
    </xf>
    <xf numFmtId="0" fontId="4" fillId="0" borderId="2" xfId="6" applyFont="1" applyFill="1" applyBorder="1" applyAlignment="1">
      <alignment horizontal="right" vertical="center"/>
    </xf>
    <xf numFmtId="0" fontId="4" fillId="0" borderId="44" xfId="6" applyFont="1" applyFill="1" applyBorder="1" applyAlignment="1">
      <alignment horizontal="right" vertical="center"/>
    </xf>
    <xf numFmtId="0" fontId="4" fillId="0" borderId="2" xfId="6" applyFont="1" applyFill="1" applyBorder="1" applyAlignment="1">
      <alignment horizontal="left" vertical="center" wrapText="1"/>
    </xf>
    <xf numFmtId="0" fontId="4" fillId="0" borderId="3" xfId="6" applyFont="1" applyFill="1" applyBorder="1" applyAlignment="1">
      <alignment horizontal="left" vertical="center" wrapText="1"/>
    </xf>
    <xf numFmtId="0" fontId="11" fillId="0" borderId="4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0" fillId="0" borderId="47" xfId="0" applyBorder="1" applyAlignment="1">
      <alignment horizontal="right"/>
    </xf>
    <xf numFmtId="0" fontId="0" fillId="0" borderId="0" xfId="0" applyBorder="1" applyAlignment="1">
      <alignment horizontal="right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readingOrder="2"/>
    </xf>
    <xf numFmtId="0" fontId="19" fillId="4" borderId="44" xfId="0" applyFont="1" applyFill="1" applyBorder="1" applyAlignment="1">
      <alignment horizontal="center"/>
    </xf>
    <xf numFmtId="0" fontId="19" fillId="4" borderId="44" xfId="0" applyFont="1" applyFill="1" applyBorder="1" applyAlignment="1">
      <alignment horizontal="center" wrapText="1" readingOrder="2"/>
    </xf>
    <xf numFmtId="0" fontId="19" fillId="0" borderId="3" xfId="0" applyFont="1" applyBorder="1" applyAlignment="1">
      <alignment horizontal="right" wrapText="1" readingOrder="2"/>
    </xf>
    <xf numFmtId="0" fontId="19" fillId="0" borderId="3" xfId="0" applyFont="1" applyBorder="1" applyAlignment="1">
      <alignment horizontal="center" wrapText="1"/>
    </xf>
    <xf numFmtId="0" fontId="19" fillId="0" borderId="3" xfId="0" applyFont="1" applyBorder="1" applyAlignment="1">
      <alignment horizontal="center"/>
    </xf>
    <xf numFmtId="0" fontId="22" fillId="0" borderId="0" xfId="0" applyFont="1" applyAlignment="1">
      <alignment horizontal="right" readingOrder="2"/>
    </xf>
    <xf numFmtId="165" fontId="19" fillId="0" borderId="3" xfId="0" applyNumberFormat="1" applyFont="1" applyBorder="1" applyAlignment="1">
      <alignment horizontal="center"/>
    </xf>
  </cellXfs>
  <cellStyles count="9">
    <cellStyle name="Comma" xfId="7" builtinId="3"/>
    <cellStyle name="Normal" xfId="0" builtinId="0"/>
    <cellStyle name="Normal 2" xfId="6"/>
    <cellStyle name="Normal 4" xfId="8"/>
    <cellStyle name="Normal_GDP 3ed Q 2009" xfId="1"/>
    <cellStyle name="عملة [0]_تعاون انعام66" xfId="2"/>
    <cellStyle name="عملة_تعاون انعام66" xfId="3"/>
    <cellStyle name="فاصلة [0]_تعاون انعام66" xfId="4"/>
    <cellStyle name="فاصلة_تعاون انعام6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 sz="1200"/>
            </a:pPr>
            <a:r>
              <a:rPr lang="ar-SA" sz="1200"/>
              <a:t>الشكل (1) الاهميات النسبية للناتج المحلي الاجمالي بالاسعار</a:t>
            </a:r>
            <a:r>
              <a:rPr lang="ar-SA" sz="1200" baseline="0"/>
              <a:t> الاساسية الجارية حسب مجاميع الانشطة ( السلعية ، التوزيعية ، الخدمية ) للنصف الاول من سنة 201</a:t>
            </a:r>
            <a:r>
              <a:rPr lang="ar-IQ" sz="1200" baseline="0"/>
              <a:t>9</a:t>
            </a:r>
            <a:r>
              <a:rPr lang="ar-SA" sz="1200" baseline="0"/>
              <a:t> </a:t>
            </a:r>
            <a:endParaRPr lang="ar-SA" sz="1200"/>
          </a:p>
        </c:rich>
      </c:tx>
    </c:title>
    <c:view3D>
      <c:perspective val="30"/>
    </c:view3D>
    <c:plotArea>
      <c:layout/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0.10842035210396192"/>
                  <c:y val="-8.0371606693179581E-2"/>
                </c:manualLayout>
              </c:layout>
              <c:showPercent val="1"/>
            </c:dLbl>
            <c:dLbl>
              <c:idx val="2"/>
              <c:layout>
                <c:manualLayout>
                  <c:x val="0.11260931168908998"/>
                  <c:y val="1.7681664031346994E-2"/>
                </c:manualLayout>
              </c:layout>
              <c:showPercent val="1"/>
            </c:dLbl>
            <c:numFmt formatCode="0.0%" sourceLinked="0"/>
            <c:txPr>
              <a:bodyPr rot="0"/>
              <a:lstStyle/>
              <a:p>
                <a:pPr>
                  <a:defRPr/>
                </a:pPr>
                <a:endParaRPr lang="en-US"/>
              </a:p>
            </c:txPr>
            <c:showPercent val="1"/>
            <c:showLeaderLines val="1"/>
          </c:dLbls>
          <c:cat>
            <c:strRef>
              <c:f>'المجاميع السلعية'!$A$5:$A$7</c:f>
              <c:strCache>
                <c:ptCount val="3"/>
                <c:pt idx="0">
                  <c:v>الأنشطة السلعية</c:v>
                </c:pt>
                <c:pt idx="1">
                  <c:v>الأنشطة التوزيعية</c:v>
                </c:pt>
                <c:pt idx="2">
                  <c:v>الأنشطة الخدمية</c:v>
                </c:pt>
              </c:strCache>
            </c:strRef>
          </c:cat>
          <c:val>
            <c:numRef>
              <c:f>'المجاميع السلعية'!$B$5:$B$7</c:f>
              <c:numCache>
                <c:formatCode>0.0</c:formatCode>
                <c:ptCount val="3"/>
                <c:pt idx="0">
                  <c:v>70484.7</c:v>
                </c:pt>
                <c:pt idx="1">
                  <c:v>25795.1</c:v>
                </c:pt>
                <c:pt idx="2">
                  <c:v>33073.9</c:v>
                </c:pt>
              </c:numCache>
            </c:numRef>
          </c:val>
        </c:ser>
        <c:dLbls>
          <c:showPercent val="1"/>
        </c:dLbls>
      </c:pie3DChart>
    </c:plotArea>
    <c:legend>
      <c:legendPos val="r"/>
    </c:legend>
    <c:plotVisOnly val="1"/>
    <c:dispBlanksAs val="zero"/>
  </c:chart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5"/>
  <c:chart>
    <c:title>
      <c:tx>
        <c:rich>
          <a:bodyPr/>
          <a:lstStyle/>
          <a:p>
            <a:pPr>
              <a:defRPr/>
            </a:pPr>
            <a:r>
              <a:rPr lang="ar-SA" sz="1200"/>
              <a:t>الشكل (2) كمية النفط الخام المنتج (الف برميل)للنصف الاول من سنة 201</a:t>
            </a:r>
            <a:r>
              <a:rPr lang="ar-IQ" sz="1200"/>
              <a:t>9</a:t>
            </a:r>
            <a:endParaRPr lang="en-US" sz="1200"/>
          </a:p>
        </c:rich>
      </c:tx>
    </c:title>
    <c:view3D>
      <c:hPercent val="35"/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'رسم النفط '!$B$5:$B$6</c:f>
              <c:strCache>
                <c:ptCount val="2"/>
                <c:pt idx="0">
                  <c:v>2019 الفصل الاول</c:v>
                </c:pt>
                <c:pt idx="1">
                  <c:v>2019 الفصل الثاني</c:v>
                </c:pt>
              </c:strCache>
            </c:strRef>
          </c:cat>
          <c:val>
            <c:numRef>
              <c:f>'رسم النفط '!$C$5:$C$6</c:f>
              <c:numCache>
                <c:formatCode>_-* #,##0.0_-;_-* #,##0.0\-;_-* "-"??_-;_-@_-</c:formatCode>
                <c:ptCount val="2"/>
                <c:pt idx="0">
                  <c:v>408.58499999999998</c:v>
                </c:pt>
                <c:pt idx="1">
                  <c:v>415.44499999999999</c:v>
                </c:pt>
              </c:numCache>
            </c:numRef>
          </c:val>
        </c:ser>
        <c:shape val="cylinder"/>
        <c:axId val="72084480"/>
        <c:axId val="72233728"/>
        <c:axId val="0"/>
      </c:bar3DChart>
      <c:catAx>
        <c:axId val="72084480"/>
        <c:scaling>
          <c:orientation val="minMax"/>
        </c:scaling>
        <c:axPos val="b"/>
        <c:numFmt formatCode="General" sourceLinked="1"/>
        <c:majorTickMark val="none"/>
        <c:tickLblPos val="low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72233728"/>
        <c:crosses val="autoZero"/>
        <c:auto val="1"/>
        <c:lblAlgn val="ctr"/>
        <c:lblOffset val="100"/>
        <c:tickLblSkip val="1"/>
        <c:tickMarkSkip val="1"/>
      </c:catAx>
      <c:valAx>
        <c:axId val="72233728"/>
        <c:scaling>
          <c:orientation val="minMax"/>
        </c:scaling>
        <c:axPos val="l"/>
        <c:majorGridlines/>
        <c:numFmt formatCode="_-* #,##0.0_-;_-* #,##0.0\-;_-* &quot;-&quot;??_-;_-@_-" sourceLinked="1"/>
        <c:maj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72084480"/>
        <c:crosses val="autoZero"/>
        <c:crossBetween val="between"/>
      </c:valAx>
    </c:plotArea>
    <c:plotVisOnly val="1"/>
    <c:dispBlanksAs val="gap"/>
  </c:chart>
  <c:printSettings>
    <c:headerFooter alignWithMargins="0"/>
    <c:pageMargins b="1" l="0.75000000000001266" r="0.75000000000001266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5"/>
  <c:chart>
    <c:title>
      <c:tx>
        <c:rich>
          <a:bodyPr/>
          <a:lstStyle/>
          <a:p>
            <a:pPr>
              <a:defRPr sz="1200"/>
            </a:pPr>
            <a:r>
              <a:rPr lang="ar-SA" sz="1200"/>
              <a:t>الشكل (3) المعدل الفصلي لسعر البرميل بالدولار</a:t>
            </a:r>
            <a:r>
              <a:rPr lang="ar-SA" sz="1200" baseline="0"/>
              <a:t> للنصف الاول من سنة 201</a:t>
            </a:r>
            <a:r>
              <a:rPr lang="ar-IQ" sz="1200" baseline="0"/>
              <a:t>9</a:t>
            </a:r>
            <a:endParaRPr lang="ar-SA" sz="1200"/>
          </a:p>
        </c:rich>
      </c:tx>
    </c:title>
    <c:view3D>
      <c:hPercent val="38"/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'رسم النفط '!$B$5:$B$6</c:f>
              <c:strCache>
                <c:ptCount val="2"/>
                <c:pt idx="0">
                  <c:v>2019 الفصل الاول</c:v>
                </c:pt>
                <c:pt idx="1">
                  <c:v>2019 الفصل الثاني</c:v>
                </c:pt>
              </c:strCache>
            </c:strRef>
          </c:cat>
          <c:val>
            <c:numRef>
              <c:f>'رسم النفط '!$E$5:$E$6</c:f>
              <c:numCache>
                <c:formatCode>0.0</c:formatCode>
                <c:ptCount val="2"/>
                <c:pt idx="0">
                  <c:v>60.5</c:v>
                </c:pt>
                <c:pt idx="1">
                  <c:v>64.7</c:v>
                </c:pt>
              </c:numCache>
            </c:numRef>
          </c:val>
        </c:ser>
        <c:shape val="cylinder"/>
        <c:axId val="72257920"/>
        <c:axId val="72259456"/>
        <c:axId val="0"/>
      </c:bar3DChart>
      <c:catAx>
        <c:axId val="72257920"/>
        <c:scaling>
          <c:orientation val="minMax"/>
        </c:scaling>
        <c:axPos val="b"/>
        <c:numFmt formatCode="General" sourceLinked="1"/>
        <c:majorTickMark val="none"/>
        <c:tickLblPos val="low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72259456"/>
        <c:crosses val="autoZero"/>
        <c:auto val="1"/>
        <c:lblAlgn val="ctr"/>
        <c:lblOffset val="100"/>
        <c:tickLblSkip val="1"/>
        <c:tickMarkSkip val="1"/>
      </c:catAx>
      <c:valAx>
        <c:axId val="72259456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72257920"/>
        <c:crosses val="autoZero"/>
        <c:crossBetween val="between"/>
      </c:valAx>
    </c:plotArea>
    <c:plotVisOnly val="1"/>
    <c:dispBlanksAs val="gap"/>
  </c:chart>
  <c:printSettings>
    <c:headerFooter alignWithMargins="0"/>
    <c:pageMargins b="1" l="0.75000000000001243" r="0.7500000000000124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11</xdr:row>
      <xdr:rowOff>38100</xdr:rowOff>
    </xdr:from>
    <xdr:to>
      <xdr:col>3</xdr:col>
      <xdr:colOff>2162174</xdr:colOff>
      <xdr:row>31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333376</xdr:colOff>
      <xdr:row>9</xdr:row>
      <xdr:rowOff>161926</xdr:rowOff>
    </xdr:from>
    <xdr:to>
      <xdr:col>7</xdr:col>
      <xdr:colOff>828676</xdr:colOff>
      <xdr:row>25</xdr:row>
      <xdr:rowOff>66675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304800</xdr:colOff>
      <xdr:row>30</xdr:row>
      <xdr:rowOff>19050</xdr:rowOff>
    </xdr:from>
    <xdr:to>
      <xdr:col>7</xdr:col>
      <xdr:colOff>857250</xdr:colOff>
      <xdr:row>43</xdr:row>
      <xdr:rowOff>123825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8"/>
  <sheetViews>
    <sheetView rightToLeft="1" topLeftCell="A13" zoomScaleSheetLayoutView="100" workbookViewId="0">
      <selection activeCell="H20" sqref="H20"/>
    </sheetView>
  </sheetViews>
  <sheetFormatPr defaultRowHeight="15.75"/>
  <cols>
    <col min="1" max="1" width="94.140625" style="63" customWidth="1"/>
    <col min="2" max="2" width="13.140625" style="63" customWidth="1"/>
    <col min="3" max="3" width="18.28515625" style="63" customWidth="1"/>
    <col min="4" max="16384" width="9.140625" style="63"/>
  </cols>
  <sheetData>
    <row r="2" spans="1:11" ht="26.25">
      <c r="A2" s="167" t="s">
        <v>85</v>
      </c>
      <c r="B2" s="167"/>
    </row>
    <row r="3" spans="1:11" ht="30.75" customHeight="1" thickBot="1">
      <c r="A3" s="64"/>
      <c r="B3" s="64"/>
    </row>
    <row r="4" spans="1:11" ht="39" customHeight="1" thickTop="1" thickBot="1">
      <c r="A4" s="137" t="s">
        <v>71</v>
      </c>
      <c r="B4" s="138" t="s">
        <v>72</v>
      </c>
    </row>
    <row r="5" spans="1:11" ht="30" customHeight="1">
      <c r="A5" s="115" t="s">
        <v>73</v>
      </c>
      <c r="B5" s="116">
        <v>1</v>
      </c>
    </row>
    <row r="6" spans="1:11" ht="30" customHeight="1">
      <c r="A6" s="65" t="s">
        <v>83</v>
      </c>
      <c r="B6" s="66">
        <v>1</v>
      </c>
    </row>
    <row r="7" spans="1:11" s="74" customFormat="1" ht="30" customHeight="1">
      <c r="A7" s="65" t="s">
        <v>84</v>
      </c>
      <c r="B7" s="66">
        <v>1</v>
      </c>
    </row>
    <row r="8" spans="1:11" ht="30" customHeight="1">
      <c r="A8" s="65" t="s">
        <v>74</v>
      </c>
      <c r="B8" s="66">
        <v>2</v>
      </c>
    </row>
    <row r="9" spans="1:11" s="114" customFormat="1" ht="55.5" customHeight="1">
      <c r="A9" s="135" t="s">
        <v>86</v>
      </c>
      <c r="B9" s="136"/>
    </row>
    <row r="10" spans="1:11" ht="48" customHeight="1">
      <c r="A10" s="65" t="s">
        <v>122</v>
      </c>
      <c r="B10" s="66">
        <v>3</v>
      </c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ht="56.25" customHeight="1">
      <c r="A11" s="65" t="s">
        <v>116</v>
      </c>
      <c r="B11" s="66">
        <v>4</v>
      </c>
    </row>
    <row r="12" spans="1:11" ht="56.25" customHeight="1">
      <c r="A12" s="65" t="s">
        <v>117</v>
      </c>
      <c r="B12" s="66">
        <v>5</v>
      </c>
    </row>
    <row r="13" spans="1:11" ht="31.5" customHeight="1">
      <c r="A13" s="65" t="s">
        <v>118</v>
      </c>
      <c r="B13" s="66">
        <v>6</v>
      </c>
    </row>
    <row r="14" spans="1:11" ht="50.25" customHeight="1">
      <c r="A14" s="65" t="s">
        <v>119</v>
      </c>
      <c r="B14" s="66">
        <v>7</v>
      </c>
    </row>
    <row r="15" spans="1:11" ht="46.5" customHeight="1">
      <c r="A15" s="135" t="s">
        <v>87</v>
      </c>
      <c r="B15" s="136"/>
    </row>
    <row r="16" spans="1:11" ht="48" customHeight="1">
      <c r="A16" s="65" t="s">
        <v>144</v>
      </c>
      <c r="B16" s="66">
        <v>4</v>
      </c>
    </row>
    <row r="17" spans="1:2" ht="45.75" customHeight="1">
      <c r="A17" s="65" t="s">
        <v>120</v>
      </c>
      <c r="B17" s="66">
        <v>5</v>
      </c>
    </row>
    <row r="18" spans="1:2" ht="45.75" customHeight="1">
      <c r="A18" s="65" t="s">
        <v>121</v>
      </c>
      <c r="B18" s="66">
        <v>5</v>
      </c>
    </row>
  </sheetData>
  <mergeCells count="1">
    <mergeCell ref="A2:B2"/>
  </mergeCells>
  <phoneticPr fontId="10" type="noConversion"/>
  <printOptions horizontalCentered="1"/>
  <pageMargins left="0.75" right="0.75" top="1" bottom="1" header="0.5" footer="0.5"/>
  <pageSetup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1"/>
  <sheetViews>
    <sheetView rightToLeft="1" zoomScale="80" zoomScaleNormal="80" zoomScaleSheetLayoutView="75" workbookViewId="0">
      <selection activeCell="E12" sqref="E12"/>
    </sheetView>
  </sheetViews>
  <sheetFormatPr defaultRowHeight="12.75"/>
  <cols>
    <col min="1" max="2" width="7" customWidth="1"/>
    <col min="3" max="3" width="19.42578125" customWidth="1"/>
    <col min="4" max="6" width="17.42578125" customWidth="1"/>
    <col min="7" max="8" width="17.85546875" customWidth="1"/>
    <col min="9" max="9" width="20.140625" customWidth="1"/>
    <col min="10" max="10" width="24" customWidth="1"/>
    <col min="11" max="11" width="12.140625" bestFit="1" customWidth="1"/>
    <col min="12" max="12" width="10.85546875" bestFit="1" customWidth="1"/>
    <col min="13" max="13" width="10.42578125" bestFit="1" customWidth="1"/>
  </cols>
  <sheetData>
    <row r="1" spans="1:15" ht="46.5" customHeight="1">
      <c r="A1" s="168" t="s">
        <v>104</v>
      </c>
      <c r="B1" s="129"/>
      <c r="C1" s="170" t="s">
        <v>131</v>
      </c>
      <c r="D1" s="170"/>
      <c r="E1" s="170"/>
      <c r="F1" s="170"/>
      <c r="G1" s="170"/>
      <c r="H1" s="170"/>
      <c r="I1" s="170"/>
      <c r="J1" s="170"/>
    </row>
    <row r="2" spans="1:15" ht="66" customHeight="1" thickBot="1">
      <c r="A2" s="168"/>
      <c r="B2" s="129"/>
      <c r="C2" s="171" t="s">
        <v>132</v>
      </c>
      <c r="D2" s="171"/>
      <c r="E2" s="171"/>
      <c r="F2" s="171"/>
      <c r="G2" s="171"/>
      <c r="H2" s="171"/>
      <c r="I2" s="171"/>
      <c r="J2" s="171"/>
    </row>
    <row r="3" spans="1:15" ht="36" customHeight="1" thickTop="1" thickBot="1">
      <c r="A3" s="168"/>
      <c r="B3" s="129"/>
      <c r="C3" s="176" t="s">
        <v>51</v>
      </c>
      <c r="D3" s="172" t="s">
        <v>88</v>
      </c>
      <c r="E3" s="172"/>
      <c r="F3" s="173"/>
      <c r="G3" s="172" t="s">
        <v>89</v>
      </c>
      <c r="H3" s="172"/>
      <c r="I3" s="173"/>
      <c r="J3" s="176" t="s">
        <v>52</v>
      </c>
    </row>
    <row r="4" spans="1:15" ht="36" customHeight="1" thickTop="1" thickBot="1">
      <c r="A4" s="169"/>
      <c r="B4" s="1"/>
      <c r="C4" s="177"/>
      <c r="D4" s="174" t="s">
        <v>68</v>
      </c>
      <c r="E4" s="174"/>
      <c r="F4" s="175"/>
      <c r="G4" s="174" t="s">
        <v>69</v>
      </c>
      <c r="H4" s="174"/>
      <c r="I4" s="175"/>
      <c r="J4" s="177"/>
    </row>
    <row r="5" spans="1:15" ht="36" customHeight="1">
      <c r="A5" s="168"/>
      <c r="B5" s="129"/>
      <c r="C5" s="177"/>
      <c r="D5" s="43" t="s">
        <v>46</v>
      </c>
      <c r="E5" s="46" t="s">
        <v>47</v>
      </c>
      <c r="F5" s="52" t="s">
        <v>48</v>
      </c>
      <c r="G5" s="43" t="s">
        <v>46</v>
      </c>
      <c r="H5" s="46" t="s">
        <v>90</v>
      </c>
      <c r="I5" s="52" t="s">
        <v>48</v>
      </c>
      <c r="J5" s="177"/>
      <c r="K5" t="s">
        <v>64</v>
      </c>
    </row>
    <row r="6" spans="1:15" ht="36" customHeight="1" thickBot="1">
      <c r="A6" s="168"/>
      <c r="B6" s="129"/>
      <c r="C6" s="178"/>
      <c r="D6" s="45" t="s">
        <v>70</v>
      </c>
      <c r="E6" s="47" t="s">
        <v>49</v>
      </c>
      <c r="F6" s="53" t="s">
        <v>50</v>
      </c>
      <c r="G6" s="45" t="s">
        <v>70</v>
      </c>
      <c r="H6" s="47" t="s">
        <v>49</v>
      </c>
      <c r="I6" s="53" t="s">
        <v>50</v>
      </c>
      <c r="J6" s="178"/>
    </row>
    <row r="7" spans="1:15" ht="40.5" customHeight="1">
      <c r="A7" s="168"/>
      <c r="B7" s="129"/>
      <c r="C7" s="56" t="s">
        <v>110</v>
      </c>
      <c r="D7" s="48">
        <v>30204413.399999999</v>
      </c>
      <c r="E7" s="48">
        <f>F7-D7</f>
        <v>33660190.599999994</v>
      </c>
      <c r="F7" s="54">
        <v>63864603.999999993</v>
      </c>
      <c r="G7" s="48">
        <v>31522876.199999999</v>
      </c>
      <c r="H7" s="48">
        <f>I7-G7</f>
        <v>18233707.300000008</v>
      </c>
      <c r="I7" s="54">
        <v>49756583.500000007</v>
      </c>
      <c r="J7" s="59" t="s">
        <v>111</v>
      </c>
      <c r="L7" s="123"/>
      <c r="M7" s="123"/>
      <c r="O7" s="123"/>
    </row>
    <row r="8" spans="1:15" ht="40.5" customHeight="1">
      <c r="A8" s="127"/>
      <c r="B8" s="1"/>
      <c r="C8" s="57" t="s">
        <v>123</v>
      </c>
      <c r="D8" s="44">
        <v>27618120.199999999</v>
      </c>
      <c r="E8" s="44">
        <f t="shared" ref="E8:E9" si="0">F8-D8</f>
        <v>33608809.799999997</v>
      </c>
      <c r="F8" s="50">
        <v>61226929.999999993</v>
      </c>
      <c r="G8" s="44">
        <v>32461028.899999999</v>
      </c>
      <c r="H8" s="44">
        <f t="shared" ref="H8:H9" si="1">I8-G8</f>
        <v>17213841.799999997</v>
      </c>
      <c r="I8" s="50">
        <v>49674870.699999996</v>
      </c>
      <c r="J8" s="61" t="s">
        <v>124</v>
      </c>
      <c r="L8" s="123"/>
      <c r="M8" s="123"/>
      <c r="O8" s="123"/>
    </row>
    <row r="9" spans="1:15" ht="40.5" customHeight="1">
      <c r="A9" s="127"/>
      <c r="B9" s="1"/>
      <c r="C9" s="57" t="s">
        <v>125</v>
      </c>
      <c r="D9" s="44">
        <v>30157369</v>
      </c>
      <c r="E9" s="44">
        <f t="shared" si="0"/>
        <v>37969464.100000009</v>
      </c>
      <c r="F9" s="50">
        <v>68126833.100000009</v>
      </c>
      <c r="G9" s="44">
        <v>33012866.399999999</v>
      </c>
      <c r="H9" s="44">
        <f t="shared" si="1"/>
        <v>19458954.800000004</v>
      </c>
      <c r="I9" s="50">
        <v>52471821.200000003</v>
      </c>
      <c r="J9" s="61" t="s">
        <v>126</v>
      </c>
      <c r="L9" s="123"/>
      <c r="M9" s="123"/>
      <c r="O9" s="123"/>
    </row>
    <row r="10" spans="1:15" ht="40.5" customHeight="1">
      <c r="A10" s="127"/>
      <c r="B10" s="1"/>
      <c r="C10" s="57" t="s">
        <v>127</v>
      </c>
      <c r="D10" s="44">
        <f>D9+D8</f>
        <v>57775489.200000003</v>
      </c>
      <c r="E10" s="44">
        <f t="shared" ref="E10:I10" si="2">E9+E8</f>
        <v>71578273.900000006</v>
      </c>
      <c r="F10" s="50">
        <f t="shared" si="2"/>
        <v>129353763.09999999</v>
      </c>
      <c r="G10" s="44">
        <f t="shared" si="2"/>
        <v>65473895.299999997</v>
      </c>
      <c r="H10" s="44">
        <f t="shared" si="2"/>
        <v>36672796.600000001</v>
      </c>
      <c r="I10" s="50">
        <f t="shared" si="2"/>
        <v>102146691.90000001</v>
      </c>
      <c r="J10" s="61" t="s">
        <v>128</v>
      </c>
      <c r="L10" s="123"/>
      <c r="M10" s="123"/>
      <c r="O10" s="123"/>
    </row>
    <row r="11" spans="1:15" ht="58.5" customHeight="1" thickBot="1">
      <c r="A11" s="127"/>
      <c r="B11" s="1"/>
      <c r="C11" s="58" t="s">
        <v>133</v>
      </c>
      <c r="D11" s="62">
        <f>((D9/D7)-1)*100</f>
        <v>-0.15575339728332027</v>
      </c>
      <c r="E11" s="49">
        <f>((E9/E7)-1)*100</f>
        <v>12.802284904471151</v>
      </c>
      <c r="F11" s="55">
        <f>((F9/F7)-1)*100</f>
        <v>6.673851919601681</v>
      </c>
      <c r="G11" s="62">
        <f>((G9/G7)-1)*100</f>
        <v>4.7266949581205919</v>
      </c>
      <c r="H11" s="49">
        <f t="shared" ref="H11" si="3">((H9/H7)-1)*100</f>
        <v>6.7196839339413783</v>
      </c>
      <c r="I11" s="55">
        <f>((I9/I7)-1)*100</f>
        <v>5.4570420816774767</v>
      </c>
      <c r="J11" s="60" t="s">
        <v>134</v>
      </c>
    </row>
    <row r="12" spans="1:15" ht="58.5" customHeight="1" thickTop="1" thickBot="1">
      <c r="A12" s="127"/>
      <c r="B12" s="1"/>
      <c r="C12" s="58" t="s">
        <v>129</v>
      </c>
      <c r="D12" s="62">
        <f t="shared" ref="D12:I12" si="4">((D9/D8)-1)*100</f>
        <v>9.1941405917988597</v>
      </c>
      <c r="E12" s="49">
        <f t="shared" si="4"/>
        <v>12.974735868212782</v>
      </c>
      <c r="F12" s="55">
        <f t="shared" si="4"/>
        <v>11.269392569576841</v>
      </c>
      <c r="G12" s="62">
        <f t="shared" si="4"/>
        <v>1.7000000268013737</v>
      </c>
      <c r="H12" s="49">
        <f t="shared" si="4"/>
        <v>13.042486541267095</v>
      </c>
      <c r="I12" s="55">
        <f t="shared" si="4"/>
        <v>5.6305139008645755</v>
      </c>
      <c r="J12" s="60" t="s">
        <v>130</v>
      </c>
    </row>
    <row r="13" spans="1:15" ht="13.5" thickTop="1">
      <c r="A13" s="128">
        <v>3</v>
      </c>
      <c r="B13" s="130"/>
      <c r="C13" s="6"/>
      <c r="D13" s="5"/>
      <c r="E13" s="5"/>
      <c r="F13" s="5"/>
      <c r="G13" s="5"/>
      <c r="H13" s="5"/>
      <c r="I13" s="5"/>
    </row>
    <row r="14" spans="1:15">
      <c r="A14" s="127"/>
      <c r="B14" s="1"/>
      <c r="C14" s="6"/>
      <c r="D14" s="5"/>
      <c r="E14" s="5"/>
      <c r="G14" s="5"/>
      <c r="H14" s="5"/>
      <c r="I14" s="5"/>
    </row>
    <row r="15" spans="1:15">
      <c r="A15" s="127"/>
      <c r="B15" s="1"/>
      <c r="C15" s="6"/>
      <c r="D15" s="5"/>
      <c r="E15" s="5"/>
      <c r="F15" s="112"/>
      <c r="G15" s="5"/>
      <c r="H15" s="5"/>
      <c r="I15" s="5"/>
    </row>
    <row r="16" spans="1:15">
      <c r="A16" s="127"/>
      <c r="B16" s="1"/>
      <c r="C16" s="6"/>
      <c r="D16" s="5"/>
      <c r="E16" s="5"/>
      <c r="F16" s="164"/>
    </row>
    <row r="17" spans="3:9">
      <c r="C17" s="6"/>
      <c r="D17" s="5"/>
      <c r="E17" s="5"/>
      <c r="F17" s="112"/>
    </row>
    <row r="18" spans="3:9">
      <c r="C18" s="5"/>
      <c r="D18" s="5"/>
      <c r="E18" s="5"/>
      <c r="F18" s="112"/>
    </row>
    <row r="19" spans="3:9">
      <c r="C19" s="5"/>
      <c r="D19" s="5"/>
      <c r="E19" s="5"/>
      <c r="F19" s="153"/>
    </row>
    <row r="20" spans="3:9">
      <c r="C20" s="5"/>
      <c r="D20" s="5"/>
      <c r="E20" s="5"/>
      <c r="F20" s="112"/>
      <c r="I20" s="154"/>
    </row>
    <row r="21" spans="3:9">
      <c r="C21" s="5"/>
      <c r="D21" s="5"/>
      <c r="E21" s="5"/>
    </row>
  </sheetData>
  <mergeCells count="9">
    <mergeCell ref="A1:A7"/>
    <mergeCell ref="C1:J1"/>
    <mergeCell ref="C2:J2"/>
    <mergeCell ref="G3:I3"/>
    <mergeCell ref="G4:I4"/>
    <mergeCell ref="D3:F3"/>
    <mergeCell ref="D4:F4"/>
    <mergeCell ref="C3:C6"/>
    <mergeCell ref="J3:J6"/>
  </mergeCells>
  <phoneticPr fontId="0" type="noConversion"/>
  <printOptions horizontalCentered="1" verticalCentered="1"/>
  <pageMargins left="0.2" right="0.24" top="0.55000000000000004" bottom="0.52" header="0.35" footer="0.24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4"/>
  <sheetViews>
    <sheetView rightToLeft="1" view="pageBreakPreview" zoomScaleSheetLayoutView="100" workbookViewId="0">
      <selection activeCell="H8" sqref="H8"/>
    </sheetView>
  </sheetViews>
  <sheetFormatPr defaultRowHeight="12.75"/>
  <cols>
    <col min="1" max="1" width="17.28515625" style="76" customWidth="1"/>
    <col min="2" max="2" width="17.140625" style="76" customWidth="1"/>
    <col min="3" max="3" width="21.5703125" style="76" customWidth="1"/>
    <col min="4" max="4" width="35" style="76" customWidth="1"/>
    <col min="5" max="5" width="3.28515625" style="76" customWidth="1"/>
    <col min="6" max="7" width="9.140625" style="76"/>
    <col min="8" max="8" width="19.85546875" style="76" customWidth="1"/>
    <col min="9" max="9" width="13.7109375" style="76" bestFit="1" customWidth="1"/>
    <col min="10" max="10" width="17.42578125" style="76" bestFit="1" customWidth="1"/>
    <col min="11" max="16384" width="9.140625" style="76"/>
  </cols>
  <sheetData>
    <row r="1" spans="1:10" s="75" customFormat="1" ht="52.5" customHeight="1">
      <c r="A1" s="180" t="s">
        <v>116</v>
      </c>
      <c r="B1" s="180"/>
      <c r="C1" s="180"/>
      <c r="D1" s="180"/>
    </row>
    <row r="2" spans="1:10" s="75" customFormat="1" ht="75" customHeight="1" thickBot="1">
      <c r="A2" s="181" t="s">
        <v>135</v>
      </c>
      <c r="B2" s="181"/>
      <c r="C2" s="181"/>
      <c r="D2" s="181"/>
    </row>
    <row r="3" spans="1:10" s="101" customFormat="1" ht="39" customHeight="1" thickTop="1" thickBot="1">
      <c r="A3" s="182" t="s">
        <v>91</v>
      </c>
      <c r="B3" s="139" t="s">
        <v>92</v>
      </c>
      <c r="C3" s="139" t="s">
        <v>93</v>
      </c>
      <c r="D3" s="184" t="s">
        <v>1</v>
      </c>
    </row>
    <row r="4" spans="1:10" s="101" customFormat="1" ht="29.25" customHeight="1" thickTop="1" thickBot="1">
      <c r="A4" s="183"/>
      <c r="B4" s="102" t="s">
        <v>78</v>
      </c>
      <c r="C4" s="102" t="s">
        <v>79</v>
      </c>
      <c r="D4" s="185"/>
      <c r="I4" s="103"/>
      <c r="J4" s="104"/>
    </row>
    <row r="5" spans="1:10" ht="30.75" customHeight="1">
      <c r="A5" s="79" t="s">
        <v>94</v>
      </c>
      <c r="B5" s="80">
        <v>70484.7</v>
      </c>
      <c r="C5" s="148">
        <f>B5/B$8*100</f>
        <v>54.489898626788417</v>
      </c>
      <c r="D5" s="81" t="s">
        <v>80</v>
      </c>
      <c r="F5" s="82"/>
      <c r="I5" s="77"/>
      <c r="J5" s="83"/>
    </row>
    <row r="6" spans="1:10" ht="30.75" customHeight="1">
      <c r="A6" s="84" t="s">
        <v>95</v>
      </c>
      <c r="B6" s="85">
        <v>25795.1</v>
      </c>
      <c r="C6" s="149">
        <f>B6/B$8*100</f>
        <v>19.94152467227455</v>
      </c>
      <c r="D6" s="86" t="s">
        <v>81</v>
      </c>
      <c r="F6" s="82"/>
      <c r="I6" s="77"/>
      <c r="J6" s="83"/>
    </row>
    <row r="7" spans="1:10" ht="30.75" customHeight="1" thickBot="1">
      <c r="A7" s="87" t="s">
        <v>96</v>
      </c>
      <c r="B7" s="85">
        <v>33073.9</v>
      </c>
      <c r="C7" s="150">
        <f>B7/B$8*100</f>
        <v>25.568576700937047</v>
      </c>
      <c r="D7" s="88" t="s">
        <v>82</v>
      </c>
      <c r="F7" s="82"/>
      <c r="H7" s="152"/>
      <c r="I7" s="77"/>
      <c r="J7" s="83"/>
    </row>
    <row r="8" spans="1:10" ht="30.75" customHeight="1" thickBot="1">
      <c r="A8" s="89" t="s">
        <v>48</v>
      </c>
      <c r="B8" s="90">
        <f>SUM(B5:B7)</f>
        <v>129353.69999999998</v>
      </c>
      <c r="C8" s="91">
        <f>B8/B$8*100</f>
        <v>100</v>
      </c>
      <c r="D8" s="92" t="s">
        <v>50</v>
      </c>
      <c r="F8" s="82"/>
      <c r="I8" s="77"/>
      <c r="J8" s="83"/>
    </row>
    <row r="9" spans="1:10" ht="24" customHeight="1" thickTop="1">
      <c r="A9" s="93"/>
      <c r="B9" s="165"/>
      <c r="C9" s="94"/>
      <c r="D9" s="95"/>
      <c r="F9" s="82"/>
      <c r="I9" s="77"/>
      <c r="J9" s="83"/>
    </row>
    <row r="10" spans="1:10" ht="25.5" customHeight="1">
      <c r="A10" s="96"/>
      <c r="B10" s="97"/>
      <c r="C10" s="94"/>
      <c r="D10" s="25"/>
      <c r="F10" s="155"/>
      <c r="I10" s="98"/>
      <c r="J10" s="78"/>
    </row>
    <row r="11" spans="1:10" ht="27" customHeight="1">
      <c r="A11" s="99"/>
      <c r="B11" s="100"/>
      <c r="C11" s="99"/>
      <c r="D11" s="99"/>
      <c r="F11" s="82"/>
      <c r="G11" s="166"/>
    </row>
    <row r="12" spans="1:10">
      <c r="A12" s="99"/>
      <c r="B12" s="100"/>
      <c r="C12" s="99"/>
      <c r="D12" s="99"/>
      <c r="F12" s="82"/>
    </row>
    <row r="13" spans="1:10">
      <c r="A13" s="99"/>
      <c r="B13" s="100"/>
      <c r="C13" s="99"/>
      <c r="D13" s="99"/>
      <c r="F13" s="82"/>
    </row>
    <row r="14" spans="1:10" ht="19.5" customHeight="1">
      <c r="A14" s="99"/>
      <c r="B14" s="100"/>
      <c r="C14" s="99"/>
      <c r="D14" s="99"/>
      <c r="F14" s="82"/>
    </row>
    <row r="15" spans="1:10" ht="19.5" customHeight="1">
      <c r="A15" s="99"/>
      <c r="B15" s="100"/>
      <c r="C15" s="99"/>
      <c r="D15" s="99"/>
      <c r="F15" s="82"/>
    </row>
    <row r="16" spans="1:10" ht="19.5" customHeight="1">
      <c r="A16" s="99"/>
      <c r="B16" s="100"/>
      <c r="C16" s="99"/>
      <c r="D16" s="99"/>
      <c r="F16" s="82"/>
    </row>
    <row r="17" spans="1:4" ht="19.5" customHeight="1">
      <c r="A17" s="99"/>
      <c r="B17" s="99"/>
      <c r="C17" s="99"/>
      <c r="D17" s="99"/>
    </row>
    <row r="18" spans="1:4" ht="19.5" customHeight="1">
      <c r="A18" s="99"/>
      <c r="B18" s="99"/>
      <c r="C18" s="99"/>
      <c r="D18" s="99"/>
    </row>
    <row r="19" spans="1:4" ht="19.5" customHeight="1">
      <c r="A19" s="99"/>
      <c r="B19" s="99"/>
      <c r="C19" s="99"/>
      <c r="D19" s="99"/>
    </row>
    <row r="20" spans="1:4" ht="19.5" customHeight="1">
      <c r="A20" s="99"/>
      <c r="B20" s="99"/>
      <c r="C20" s="99"/>
      <c r="D20" s="99"/>
    </row>
    <row r="21" spans="1:4" ht="19.5" customHeight="1">
      <c r="A21" s="99"/>
      <c r="B21" s="99"/>
      <c r="C21" s="99"/>
      <c r="D21" s="99"/>
    </row>
    <row r="22" spans="1:4" ht="19.5" customHeight="1">
      <c r="A22" s="99"/>
      <c r="B22" s="99"/>
      <c r="C22" s="99"/>
      <c r="D22" s="99"/>
    </row>
    <row r="23" spans="1:4" ht="19.5" customHeight="1">
      <c r="A23" s="99"/>
      <c r="B23" s="99"/>
      <c r="C23" s="99"/>
      <c r="D23" s="99"/>
    </row>
    <row r="24" spans="1:4" ht="19.5" customHeight="1"/>
    <row r="25" spans="1:4" ht="19.5" customHeight="1"/>
    <row r="26" spans="1:4" ht="19.5" customHeight="1"/>
    <row r="27" spans="1:4" ht="19.5" customHeight="1"/>
    <row r="28" spans="1:4" ht="19.5" customHeight="1"/>
    <row r="29" spans="1:4" ht="19.5" customHeight="1"/>
    <row r="32" spans="1:4" ht="21" customHeight="1"/>
    <row r="33" spans="1:6" ht="18" customHeight="1">
      <c r="A33" s="131"/>
      <c r="B33" s="131"/>
      <c r="C33" s="131"/>
      <c r="D33" s="131"/>
      <c r="E33" s="78"/>
      <c r="F33" s="78"/>
    </row>
    <row r="34" spans="1:6" ht="26.25" customHeight="1">
      <c r="A34" s="179" t="s">
        <v>104</v>
      </c>
      <c r="B34" s="179"/>
      <c r="C34" s="179"/>
      <c r="D34" s="132">
        <v>4</v>
      </c>
      <c r="E34" s="78"/>
      <c r="F34" s="78"/>
    </row>
  </sheetData>
  <mergeCells count="5">
    <mergeCell ref="A34:C34"/>
    <mergeCell ref="A1:D1"/>
    <mergeCell ref="A2:D2"/>
    <mergeCell ref="A3:A4"/>
    <mergeCell ref="D3:D4"/>
  </mergeCells>
  <printOptions horizontalCentered="1"/>
  <pageMargins left="0.14000000000000001" right="0.22" top="0.4" bottom="0.37" header="0.24" footer="0.23"/>
  <pageSetup paperSize="9" scale="8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6"/>
  <sheetViews>
    <sheetView rightToLeft="1" zoomScaleSheetLayoutView="100" workbookViewId="0">
      <selection activeCell="I2" sqref="I2:M7"/>
    </sheetView>
  </sheetViews>
  <sheetFormatPr defaultRowHeight="12.75"/>
  <cols>
    <col min="1" max="1" width="3.85546875" style="21" customWidth="1"/>
    <col min="2" max="2" width="20.42578125" style="21" customWidth="1"/>
    <col min="3" max="3" width="17.140625" style="21" customWidth="1"/>
    <col min="4" max="4" width="9.7109375" style="21" customWidth="1"/>
    <col min="5" max="5" width="14.85546875" style="21" customWidth="1"/>
    <col min="6" max="6" width="11" style="21" customWidth="1"/>
    <col min="7" max="7" width="14.7109375" style="21" customWidth="1"/>
    <col min="8" max="8" width="15.28515625" style="21" customWidth="1"/>
    <col min="9" max="16384" width="9.140625" style="21"/>
  </cols>
  <sheetData>
    <row r="1" spans="2:13" ht="42.75" customHeight="1">
      <c r="B1" s="191" t="s">
        <v>136</v>
      </c>
      <c r="C1" s="191"/>
      <c r="D1" s="191"/>
      <c r="E1" s="191"/>
      <c r="F1" s="191"/>
      <c r="G1" s="191"/>
      <c r="H1" s="191"/>
    </row>
    <row r="2" spans="2:13" ht="33" customHeight="1" thickBot="1">
      <c r="B2" s="192" t="s">
        <v>137</v>
      </c>
      <c r="C2" s="192"/>
      <c r="D2" s="192"/>
      <c r="E2" s="192"/>
      <c r="F2" s="192"/>
      <c r="G2" s="192"/>
      <c r="H2" s="192"/>
    </row>
    <row r="3" spans="2:13" ht="60.75" customHeight="1" thickTop="1" thickBot="1">
      <c r="B3" s="189" t="s">
        <v>56</v>
      </c>
      <c r="C3" s="67" t="s">
        <v>97</v>
      </c>
      <c r="D3" s="30" t="s">
        <v>57</v>
      </c>
      <c r="E3" s="30" t="s">
        <v>58</v>
      </c>
      <c r="F3" s="30" t="s">
        <v>57</v>
      </c>
      <c r="G3" s="30" t="s">
        <v>59</v>
      </c>
      <c r="H3" s="193" t="s">
        <v>60</v>
      </c>
      <c r="L3" s="156" t="s">
        <v>112</v>
      </c>
      <c r="M3" s="156"/>
    </row>
    <row r="4" spans="2:13" ht="69" customHeight="1" thickTop="1" thickBot="1">
      <c r="B4" s="190"/>
      <c r="C4" s="22" t="s">
        <v>75</v>
      </c>
      <c r="D4" s="22" t="s">
        <v>61</v>
      </c>
      <c r="E4" s="22" t="s">
        <v>62</v>
      </c>
      <c r="F4" s="22" t="s">
        <v>61</v>
      </c>
      <c r="G4" s="22" t="s">
        <v>63</v>
      </c>
      <c r="H4" s="194"/>
      <c r="L4" s="156">
        <v>357.8</v>
      </c>
      <c r="M4" s="156" t="s">
        <v>113</v>
      </c>
    </row>
    <row r="5" spans="2:13" ht="25.5" customHeight="1">
      <c r="B5" s="29" t="s">
        <v>142</v>
      </c>
      <c r="C5" s="125">
        <v>408.58499999999998</v>
      </c>
      <c r="D5" s="72"/>
      <c r="E5" s="122">
        <v>60.5</v>
      </c>
      <c r="F5" s="72"/>
      <c r="G5" s="122">
        <v>3.9318681318681321</v>
      </c>
      <c r="H5" s="141" t="s">
        <v>138</v>
      </c>
      <c r="I5" s="156">
        <v>357.8</v>
      </c>
      <c r="J5" s="21">
        <f>31+29+31</f>
        <v>91</v>
      </c>
      <c r="K5" s="151">
        <f>I5/J5</f>
        <v>3.9318681318681321</v>
      </c>
      <c r="L5" s="156">
        <v>361.02499999999998</v>
      </c>
      <c r="M5" s="156" t="s">
        <v>114</v>
      </c>
    </row>
    <row r="6" spans="2:13" ht="33.75" customHeight="1" thickBot="1">
      <c r="B6" s="51" t="s">
        <v>143</v>
      </c>
      <c r="C6" s="126">
        <v>415.44499999999999</v>
      </c>
      <c r="D6" s="69">
        <f>((C6/C5)-1)*100</f>
        <v>1.6789652091975915</v>
      </c>
      <c r="E6" s="69">
        <v>64.7</v>
      </c>
      <c r="F6" s="69">
        <f>((E6/E5)-1)*100</f>
        <v>6.9421487603305909</v>
      </c>
      <c r="G6" s="69">
        <v>3.9241847826086955</v>
      </c>
      <c r="H6" s="142" t="s">
        <v>139</v>
      </c>
      <c r="I6" s="156">
        <v>361.02499999999998</v>
      </c>
      <c r="J6" s="21">
        <f>31+30+31</f>
        <v>92</v>
      </c>
      <c r="K6" s="151">
        <f>I6/J6</f>
        <v>3.9241847826086955</v>
      </c>
    </row>
    <row r="7" spans="2:13" ht="26.25" customHeight="1" thickTop="1">
      <c r="B7" s="31"/>
      <c r="C7" s="31"/>
      <c r="D7" s="33"/>
      <c r="E7" s="34"/>
      <c r="F7" s="33"/>
      <c r="G7" s="31"/>
      <c r="H7" s="32"/>
    </row>
    <row r="8" spans="2:13" ht="21" customHeight="1">
      <c r="B8" s="23"/>
      <c r="C8" s="23"/>
      <c r="D8" s="23"/>
      <c r="E8" s="24"/>
      <c r="F8" s="24"/>
      <c r="G8" s="24"/>
      <c r="H8" s="25"/>
    </row>
    <row r="9" spans="2:13" ht="18" customHeight="1">
      <c r="B9" s="188"/>
      <c r="C9" s="188"/>
      <c r="D9" s="188"/>
      <c r="E9" s="188"/>
      <c r="F9" s="188"/>
      <c r="G9" s="188"/>
      <c r="H9" s="188"/>
    </row>
    <row r="10" spans="2:13" ht="30" customHeight="1">
      <c r="B10" s="195"/>
      <c r="C10" s="195"/>
      <c r="D10" s="195"/>
      <c r="E10" s="195"/>
      <c r="F10" s="195"/>
      <c r="G10" s="195"/>
      <c r="H10" s="195"/>
    </row>
    <row r="11" spans="2:13">
      <c r="B11" s="26"/>
      <c r="C11" s="26"/>
      <c r="D11" s="26"/>
      <c r="E11" s="26"/>
      <c r="F11" s="26"/>
      <c r="G11" s="26"/>
    </row>
    <row r="12" spans="2:13">
      <c r="B12" s="26"/>
      <c r="C12" s="26"/>
      <c r="D12" s="26"/>
      <c r="E12" s="26"/>
      <c r="F12" s="26"/>
      <c r="G12" s="26"/>
    </row>
    <row r="13" spans="2:13">
      <c r="B13" s="26"/>
      <c r="C13" s="26"/>
      <c r="D13" s="26"/>
      <c r="E13" s="26"/>
      <c r="F13" s="26"/>
      <c r="G13" s="26"/>
    </row>
    <row r="14" spans="2:13">
      <c r="B14" s="26"/>
      <c r="C14" s="26"/>
      <c r="D14" s="26"/>
      <c r="E14" s="26"/>
      <c r="F14" s="26"/>
      <c r="G14" s="26"/>
    </row>
    <row r="15" spans="2:13">
      <c r="B15" s="26"/>
      <c r="C15" s="26"/>
      <c r="D15" s="26"/>
      <c r="E15" s="26"/>
      <c r="F15" s="26"/>
      <c r="G15" s="26"/>
    </row>
    <row r="28" spans="2:8" ht="15.75">
      <c r="B28" s="23"/>
      <c r="C28" s="23"/>
      <c r="D28" s="23"/>
      <c r="E28" s="24"/>
      <c r="F28" s="24"/>
      <c r="G28" s="24"/>
      <c r="H28" s="25"/>
    </row>
    <row r="29" spans="2:8" ht="15.75">
      <c r="B29" s="196"/>
      <c r="C29" s="196"/>
      <c r="D29" s="196"/>
      <c r="E29" s="196"/>
      <c r="F29" s="196"/>
      <c r="G29" s="196"/>
      <c r="H29" s="196"/>
    </row>
    <row r="30" spans="2:8" ht="15.75" customHeight="1">
      <c r="B30" s="187"/>
      <c r="C30" s="187"/>
      <c r="D30" s="187"/>
      <c r="E30" s="187"/>
      <c r="F30" s="187"/>
      <c r="G30" s="187"/>
      <c r="H30" s="187"/>
    </row>
    <row r="44" spans="1:8" ht="50.25" customHeight="1"/>
    <row r="45" spans="1:8">
      <c r="A45" s="186" t="s">
        <v>104</v>
      </c>
      <c r="B45" s="186"/>
      <c r="C45" s="186"/>
      <c r="D45" s="133"/>
      <c r="E45" s="134"/>
      <c r="F45" s="134"/>
      <c r="G45" s="134"/>
      <c r="H45" s="133">
        <v>5</v>
      </c>
    </row>
    <row r="46" spans="1:8">
      <c r="C46" s="27"/>
      <c r="D46" s="27"/>
    </row>
  </sheetData>
  <mergeCells count="9">
    <mergeCell ref="A45:C45"/>
    <mergeCell ref="B30:H30"/>
    <mergeCell ref="B9:H9"/>
    <mergeCell ref="B3:B4"/>
    <mergeCell ref="B1:H1"/>
    <mergeCell ref="B2:H2"/>
    <mergeCell ref="H3:H4"/>
    <mergeCell ref="B10:H10"/>
    <mergeCell ref="B29:H29"/>
  </mergeCells>
  <phoneticPr fontId="10" type="noConversion"/>
  <printOptions horizontalCentered="1" verticalCentered="1"/>
  <pageMargins left="0.196850393700787" right="0.23622047244094499" top="0.39370078740157499" bottom="0.35433070866141703" header="0.196850393700787" footer="0.196850393700787"/>
  <pageSetup paperSize="9" scale="90" orientation="portrait" r:id="rId1"/>
  <headerFooter alignWithMargins="0"/>
  <rowBreaks count="1" manualBreakCount="1">
    <brk id="45" min="1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8"/>
  <sheetViews>
    <sheetView rightToLeft="1" topLeftCell="A13" zoomScale="80" zoomScaleNormal="80" zoomScaleSheetLayoutView="90" workbookViewId="0">
      <selection activeCell="G29" sqref="G29"/>
    </sheetView>
  </sheetViews>
  <sheetFormatPr defaultRowHeight="12.75"/>
  <cols>
    <col min="1" max="1" width="4.140625" style="1" bestFit="1" customWidth="1"/>
    <col min="2" max="2" width="5.28515625" style="1" customWidth="1"/>
    <col min="3" max="3" width="5.85546875" style="1" customWidth="1"/>
    <col min="4" max="4" width="18.140625" style="1" customWidth="1"/>
    <col min="5" max="9" width="13.85546875" style="1" customWidth="1"/>
    <col min="10" max="10" width="12.7109375" style="1" customWidth="1"/>
    <col min="11" max="11" width="28.42578125" style="1" customWidth="1"/>
    <col min="12" max="12" width="4.5703125" style="1" customWidth="1"/>
    <col min="13" max="14" width="9.140625" style="1"/>
    <col min="15" max="15" width="12.42578125" style="1" bestFit="1" customWidth="1"/>
    <col min="16" max="16384" width="9.140625" style="1"/>
  </cols>
  <sheetData>
    <row r="1" spans="1:15" ht="25.5" customHeight="1">
      <c r="A1" s="168" t="s">
        <v>104</v>
      </c>
      <c r="C1" s="206" t="s">
        <v>118</v>
      </c>
      <c r="D1" s="206"/>
      <c r="E1" s="206"/>
      <c r="F1" s="206"/>
      <c r="G1" s="206"/>
      <c r="H1" s="206"/>
      <c r="I1" s="206"/>
      <c r="J1" s="206"/>
      <c r="K1" s="206"/>
      <c r="L1" s="206"/>
    </row>
    <row r="2" spans="1:15" ht="32.25" customHeight="1" thickBot="1">
      <c r="A2" s="168"/>
      <c r="C2" s="207" t="s">
        <v>140</v>
      </c>
      <c r="D2" s="207"/>
      <c r="E2" s="207"/>
      <c r="F2" s="207"/>
      <c r="G2" s="207"/>
      <c r="H2" s="207"/>
      <c r="I2" s="207"/>
      <c r="J2" s="207"/>
      <c r="K2" s="207"/>
      <c r="L2" s="207"/>
    </row>
    <row r="3" spans="1:15" ht="20.25" customHeight="1" thickTop="1" thickBot="1">
      <c r="A3" s="168"/>
      <c r="C3" s="208" t="s">
        <v>0</v>
      </c>
      <c r="D3" s="211" t="s">
        <v>91</v>
      </c>
      <c r="E3" s="214" t="s">
        <v>100</v>
      </c>
      <c r="F3" s="214"/>
      <c r="G3" s="214" t="s">
        <v>53</v>
      </c>
      <c r="H3" s="214"/>
      <c r="I3" s="215" t="s">
        <v>92</v>
      </c>
      <c r="J3" s="215"/>
      <c r="K3" s="216" t="s">
        <v>1</v>
      </c>
      <c r="L3" s="216" t="s">
        <v>2</v>
      </c>
    </row>
    <row r="4" spans="1:15" ht="20.25" customHeight="1" thickTop="1" thickBot="1">
      <c r="A4" s="169"/>
      <c r="C4" s="209"/>
      <c r="D4" s="212"/>
      <c r="E4" s="201" t="s">
        <v>76</v>
      </c>
      <c r="F4" s="201"/>
      <c r="G4" s="201" t="s">
        <v>77</v>
      </c>
      <c r="H4" s="201"/>
      <c r="I4" s="196" t="s">
        <v>78</v>
      </c>
      <c r="J4" s="196"/>
      <c r="K4" s="217"/>
      <c r="L4" s="217"/>
    </row>
    <row r="5" spans="1:15" ht="30.75" customHeight="1">
      <c r="A5" s="168"/>
      <c r="C5" s="209"/>
      <c r="D5" s="212"/>
      <c r="E5" s="73" t="s">
        <v>45</v>
      </c>
      <c r="F5" s="73" t="s">
        <v>65</v>
      </c>
      <c r="G5" s="73" t="s">
        <v>45</v>
      </c>
      <c r="H5" s="73" t="s">
        <v>65</v>
      </c>
      <c r="I5" s="73" t="s">
        <v>45</v>
      </c>
      <c r="J5" s="73" t="s">
        <v>65</v>
      </c>
      <c r="K5" s="217"/>
      <c r="L5" s="217"/>
    </row>
    <row r="6" spans="1:15" ht="21.75" customHeight="1" thickBot="1">
      <c r="A6" s="168"/>
      <c r="C6" s="210"/>
      <c r="D6" s="213"/>
      <c r="E6" s="18" t="s">
        <v>98</v>
      </c>
      <c r="F6" s="18" t="s">
        <v>99</v>
      </c>
      <c r="G6" s="18" t="s">
        <v>98</v>
      </c>
      <c r="H6" s="18" t="s">
        <v>99</v>
      </c>
      <c r="I6" s="18" t="s">
        <v>44</v>
      </c>
      <c r="J6" s="18" t="s">
        <v>99</v>
      </c>
      <c r="K6" s="218"/>
      <c r="L6" s="218"/>
    </row>
    <row r="7" spans="1:15" ht="24.75" customHeight="1">
      <c r="A7" s="168"/>
      <c r="C7" s="16">
        <v>1</v>
      </c>
      <c r="D7" s="11" t="s">
        <v>101</v>
      </c>
      <c r="E7" s="28">
        <v>1076175.3999999999</v>
      </c>
      <c r="F7" s="145">
        <v>1.76</v>
      </c>
      <c r="G7" s="28">
        <v>2338057.4</v>
      </c>
      <c r="H7" s="145">
        <v>3.43</v>
      </c>
      <c r="I7" s="28">
        <f>E7+G7</f>
        <v>3414232.8</v>
      </c>
      <c r="J7" s="145">
        <v>2.64</v>
      </c>
      <c r="K7" s="14" t="s">
        <v>3</v>
      </c>
      <c r="L7" s="8">
        <v>1</v>
      </c>
      <c r="O7" s="71"/>
    </row>
    <row r="8" spans="1:15" ht="24.75" customHeight="1">
      <c r="A8" s="168"/>
      <c r="C8" s="107">
        <v>2</v>
      </c>
      <c r="D8" s="111" t="s">
        <v>4</v>
      </c>
      <c r="E8" s="108">
        <f>E9+E10</f>
        <v>27666398.399999999</v>
      </c>
      <c r="F8" s="108">
        <f t="shared" ref="F8:J8" si="0">F9+F10</f>
        <v>45.19</v>
      </c>
      <c r="G8" s="108">
        <f t="shared" si="0"/>
        <v>30219536.199999999</v>
      </c>
      <c r="H8" s="108">
        <f t="shared" si="0"/>
        <v>44.360000000000007</v>
      </c>
      <c r="I8" s="108">
        <f t="shared" si="0"/>
        <v>57885934.600000001</v>
      </c>
      <c r="J8" s="108">
        <f t="shared" si="0"/>
        <v>44.75</v>
      </c>
      <c r="K8" s="109" t="s">
        <v>5</v>
      </c>
      <c r="L8" s="110">
        <v>2</v>
      </c>
      <c r="O8" s="71"/>
    </row>
    <row r="9" spans="1:15" ht="18.75" customHeight="1">
      <c r="A9" s="168"/>
      <c r="C9" s="143" t="s">
        <v>105</v>
      </c>
      <c r="D9" s="12" t="s">
        <v>7</v>
      </c>
      <c r="E9" s="35">
        <v>27618120.199999999</v>
      </c>
      <c r="F9" s="146">
        <v>45.11</v>
      </c>
      <c r="G9" s="35">
        <v>30157369</v>
      </c>
      <c r="H9" s="146">
        <v>44.27</v>
      </c>
      <c r="I9" s="35">
        <f t="shared" ref="I9:I21" si="1">E9+G9</f>
        <v>57775489.200000003</v>
      </c>
      <c r="J9" s="146">
        <v>44.66</v>
      </c>
      <c r="K9" s="15" t="s">
        <v>8</v>
      </c>
      <c r="L9" s="2" t="s">
        <v>6</v>
      </c>
      <c r="O9" s="71"/>
    </row>
    <row r="10" spans="1:15" ht="18" customHeight="1">
      <c r="A10" s="127"/>
      <c r="C10" s="2" t="s">
        <v>9</v>
      </c>
      <c r="D10" s="12" t="s">
        <v>102</v>
      </c>
      <c r="E10" s="35">
        <v>48278.2</v>
      </c>
      <c r="F10" s="146">
        <v>0.08</v>
      </c>
      <c r="G10" s="35">
        <v>62167.199999999997</v>
      </c>
      <c r="H10" s="146">
        <v>0.09</v>
      </c>
      <c r="I10" s="35">
        <f t="shared" si="1"/>
        <v>110445.4</v>
      </c>
      <c r="J10" s="146">
        <v>0.09</v>
      </c>
      <c r="K10" s="15" t="s">
        <v>10</v>
      </c>
      <c r="L10" s="2" t="s">
        <v>9</v>
      </c>
      <c r="O10" s="71"/>
    </row>
    <row r="11" spans="1:15" ht="18.75" customHeight="1">
      <c r="A11" s="127"/>
      <c r="C11" s="2" t="s">
        <v>11</v>
      </c>
      <c r="D11" s="12" t="s">
        <v>12</v>
      </c>
      <c r="E11" s="35">
        <v>996832.5</v>
      </c>
      <c r="F11" s="146">
        <v>1.63</v>
      </c>
      <c r="G11" s="35">
        <v>1072463.8</v>
      </c>
      <c r="H11" s="146">
        <v>1.57</v>
      </c>
      <c r="I11" s="35">
        <f t="shared" si="1"/>
        <v>2069296.3</v>
      </c>
      <c r="J11" s="146">
        <v>1.6</v>
      </c>
      <c r="K11" s="15" t="s">
        <v>13</v>
      </c>
      <c r="L11" s="2" t="s">
        <v>11</v>
      </c>
    </row>
    <row r="12" spans="1:15" ht="20.25" customHeight="1">
      <c r="A12" s="127"/>
      <c r="C12" s="2" t="s">
        <v>14</v>
      </c>
      <c r="D12" s="12" t="s">
        <v>15</v>
      </c>
      <c r="E12" s="35">
        <v>1675715.3</v>
      </c>
      <c r="F12" s="146">
        <v>2.73</v>
      </c>
      <c r="G12" s="35">
        <v>1876801.1</v>
      </c>
      <c r="H12" s="146">
        <v>2.76</v>
      </c>
      <c r="I12" s="35">
        <f t="shared" si="1"/>
        <v>3552516.4000000004</v>
      </c>
      <c r="J12" s="146">
        <v>2.75</v>
      </c>
      <c r="K12" s="15" t="s">
        <v>16</v>
      </c>
      <c r="L12" s="2" t="s">
        <v>14</v>
      </c>
    </row>
    <row r="13" spans="1:15" s="42" customFormat="1" ht="21.75" customHeight="1">
      <c r="A13" s="157"/>
      <c r="C13" s="158" t="s">
        <v>17</v>
      </c>
      <c r="D13" s="159" t="s">
        <v>18</v>
      </c>
      <c r="E13" s="160">
        <v>1557361.4</v>
      </c>
      <c r="F13" s="161">
        <v>2.54</v>
      </c>
      <c r="G13" s="160">
        <v>2005393.8</v>
      </c>
      <c r="H13" s="161">
        <v>2.94</v>
      </c>
      <c r="I13" s="160">
        <f t="shared" si="1"/>
        <v>3562755.2</v>
      </c>
      <c r="J13" s="161">
        <v>2.75</v>
      </c>
      <c r="K13" s="162" t="s">
        <v>19</v>
      </c>
      <c r="L13" s="158" t="s">
        <v>17</v>
      </c>
    </row>
    <row r="14" spans="1:15" ht="25.5">
      <c r="A14" s="127"/>
      <c r="C14" s="2" t="s">
        <v>20</v>
      </c>
      <c r="D14" s="13" t="s">
        <v>115</v>
      </c>
      <c r="E14" s="35">
        <v>6423868.2999999998</v>
      </c>
      <c r="F14" s="146">
        <v>10.49</v>
      </c>
      <c r="G14" s="35">
        <v>7147799.2000000002</v>
      </c>
      <c r="H14" s="146">
        <v>10.49</v>
      </c>
      <c r="I14" s="35">
        <f t="shared" si="1"/>
        <v>13571667.5</v>
      </c>
      <c r="J14" s="146">
        <v>10.49</v>
      </c>
      <c r="K14" s="17" t="s">
        <v>21</v>
      </c>
      <c r="L14" s="2" t="s">
        <v>20</v>
      </c>
    </row>
    <row r="15" spans="1:15" ht="25.5" customHeight="1">
      <c r="A15" s="127"/>
      <c r="C15" s="2" t="s">
        <v>22</v>
      </c>
      <c r="D15" s="13" t="s">
        <v>23</v>
      </c>
      <c r="E15" s="35">
        <v>4964629.2</v>
      </c>
      <c r="F15" s="146">
        <v>8.11</v>
      </c>
      <c r="G15" s="35">
        <v>4919983.5</v>
      </c>
      <c r="H15" s="146">
        <v>7.22</v>
      </c>
      <c r="I15" s="35">
        <f t="shared" si="1"/>
        <v>9884612.6999999993</v>
      </c>
      <c r="J15" s="146">
        <v>7.64</v>
      </c>
      <c r="K15" s="17" t="s">
        <v>24</v>
      </c>
      <c r="L15" s="2" t="s">
        <v>22</v>
      </c>
    </row>
    <row r="16" spans="1:15" ht="25.5" customHeight="1">
      <c r="A16" s="127"/>
      <c r="C16" s="2" t="s">
        <v>25</v>
      </c>
      <c r="D16" s="13" t="s">
        <v>26</v>
      </c>
      <c r="E16" s="35">
        <f>E17+E18</f>
        <v>4849401.7</v>
      </c>
      <c r="F16" s="35">
        <f t="shared" ref="F16:J16" si="2">F17+F18</f>
        <v>7.92</v>
      </c>
      <c r="G16" s="35">
        <f t="shared" si="2"/>
        <v>4997282.5999999996</v>
      </c>
      <c r="H16" s="35">
        <f t="shared" si="2"/>
        <v>7.35</v>
      </c>
      <c r="I16" s="35">
        <f t="shared" si="2"/>
        <v>9846684.3000000007</v>
      </c>
      <c r="J16" s="35">
        <f t="shared" si="2"/>
        <v>7.6099999999999994</v>
      </c>
      <c r="K16" s="17" t="s">
        <v>27</v>
      </c>
      <c r="L16" s="2" t="s">
        <v>25</v>
      </c>
    </row>
    <row r="17" spans="1:12" ht="20.25" customHeight="1">
      <c r="A17" s="127"/>
      <c r="C17" s="143" t="s">
        <v>106</v>
      </c>
      <c r="D17" s="13" t="s">
        <v>29</v>
      </c>
      <c r="E17" s="35">
        <v>1107044.1000000001</v>
      </c>
      <c r="F17" s="146">
        <v>1.81</v>
      </c>
      <c r="G17" s="35">
        <v>1231801.3</v>
      </c>
      <c r="H17" s="146">
        <v>1.81</v>
      </c>
      <c r="I17" s="35">
        <f t="shared" si="1"/>
        <v>2338845.4000000004</v>
      </c>
      <c r="J17" s="146">
        <v>1.81</v>
      </c>
      <c r="K17" s="15" t="s">
        <v>30</v>
      </c>
      <c r="L17" s="2" t="s">
        <v>28</v>
      </c>
    </row>
    <row r="18" spans="1:12" ht="19.5" customHeight="1">
      <c r="A18" s="127"/>
      <c r="C18" s="143" t="s">
        <v>109</v>
      </c>
      <c r="D18" s="13" t="s">
        <v>32</v>
      </c>
      <c r="E18" s="35">
        <v>3742357.6</v>
      </c>
      <c r="F18" s="146">
        <v>6.11</v>
      </c>
      <c r="G18" s="35">
        <v>3765481.3</v>
      </c>
      <c r="H18" s="146">
        <v>5.54</v>
      </c>
      <c r="I18" s="35">
        <f t="shared" si="1"/>
        <v>7507838.9000000004</v>
      </c>
      <c r="J18" s="146">
        <v>5.8</v>
      </c>
      <c r="K18" s="15" t="s">
        <v>33</v>
      </c>
      <c r="L18" s="2" t="s">
        <v>31</v>
      </c>
    </row>
    <row r="19" spans="1:12" ht="27.75" customHeight="1">
      <c r="A19" s="127"/>
      <c r="C19" s="2" t="s">
        <v>34</v>
      </c>
      <c r="D19" s="13" t="s">
        <v>103</v>
      </c>
      <c r="E19" s="35">
        <f>E20+E21</f>
        <v>12016547.800000001</v>
      </c>
      <c r="F19" s="35">
        <f t="shared" ref="F19:J19" si="3">F20+F21</f>
        <v>19.63</v>
      </c>
      <c r="G19" s="35">
        <f t="shared" si="3"/>
        <v>13549515.5</v>
      </c>
      <c r="H19" s="35">
        <f t="shared" si="3"/>
        <v>19.88</v>
      </c>
      <c r="I19" s="35">
        <f t="shared" si="3"/>
        <v>25566063.300000001</v>
      </c>
      <c r="J19" s="35">
        <f t="shared" si="3"/>
        <v>19.77</v>
      </c>
      <c r="K19" s="15" t="s">
        <v>35</v>
      </c>
      <c r="L19" s="2" t="s">
        <v>34</v>
      </c>
    </row>
    <row r="20" spans="1:12" ht="16.5" customHeight="1">
      <c r="A20" s="127"/>
      <c r="C20" s="143" t="s">
        <v>107</v>
      </c>
      <c r="D20" s="12" t="s">
        <v>54</v>
      </c>
      <c r="E20" s="35">
        <v>10145130.5</v>
      </c>
      <c r="F20" s="146">
        <v>16.57</v>
      </c>
      <c r="G20" s="35">
        <v>11659534.199999999</v>
      </c>
      <c r="H20" s="146">
        <v>17.11</v>
      </c>
      <c r="I20" s="35">
        <f t="shared" si="1"/>
        <v>21804664.699999999</v>
      </c>
      <c r="J20" s="146">
        <v>16.86</v>
      </c>
      <c r="K20" s="15" t="s">
        <v>55</v>
      </c>
      <c r="L20" s="2" t="s">
        <v>36</v>
      </c>
    </row>
    <row r="21" spans="1:12" ht="15.75" customHeight="1" thickBot="1">
      <c r="A21" s="127"/>
      <c r="C21" s="143" t="s">
        <v>108</v>
      </c>
      <c r="D21" s="7" t="s">
        <v>38</v>
      </c>
      <c r="E21" s="36">
        <v>1871417.3</v>
      </c>
      <c r="F21" s="146">
        <v>3.06</v>
      </c>
      <c r="G21" s="36">
        <v>1889981.3</v>
      </c>
      <c r="H21" s="147">
        <v>2.77</v>
      </c>
      <c r="I21" s="36">
        <f t="shared" si="1"/>
        <v>3761398.6</v>
      </c>
      <c r="J21" s="147">
        <v>2.91</v>
      </c>
      <c r="K21" s="9" t="s">
        <v>39</v>
      </c>
      <c r="L21" s="10" t="s">
        <v>37</v>
      </c>
    </row>
    <row r="22" spans="1:12" ht="21" customHeight="1">
      <c r="A22" s="127"/>
      <c r="C22" s="202" t="s">
        <v>40</v>
      </c>
      <c r="D22" s="202"/>
      <c r="E22" s="37">
        <f>E21+E20+E18+E17+E15+E14+E13+E12+E11+E10+E9+E7</f>
        <v>61226929.999999993</v>
      </c>
      <c r="F22" s="163">
        <f t="shared" ref="F22:I22" si="4">F21+F20+F18+F17+F15+F14+F13+F12+F11+F10+F9+F7</f>
        <v>100</v>
      </c>
      <c r="G22" s="37">
        <f t="shared" si="4"/>
        <v>68126833.100000009</v>
      </c>
      <c r="H22" s="163">
        <f t="shared" si="4"/>
        <v>100</v>
      </c>
      <c r="I22" s="37">
        <f t="shared" si="4"/>
        <v>129353763.10000001</v>
      </c>
      <c r="J22" s="163">
        <f>J21+J20+J18+J17+J15+J14+J13+J12+J11+J10+J9+J7</f>
        <v>100</v>
      </c>
      <c r="K22" s="203" t="s">
        <v>41</v>
      </c>
      <c r="L22" s="203"/>
    </row>
    <row r="23" spans="1:12" ht="18.75" customHeight="1">
      <c r="A23" s="127"/>
      <c r="C23" s="204" t="s">
        <v>42</v>
      </c>
      <c r="D23" s="204"/>
      <c r="E23" s="106">
        <v>794857.7</v>
      </c>
      <c r="F23" s="19"/>
      <c r="G23" s="39">
        <v>884433.3</v>
      </c>
      <c r="H23" s="19"/>
      <c r="I23" s="39">
        <f>G23+E23</f>
        <v>1679291</v>
      </c>
      <c r="J23" s="19"/>
      <c r="K23" s="205" t="s">
        <v>43</v>
      </c>
      <c r="L23" s="205"/>
    </row>
    <row r="24" spans="1:12" ht="18" customHeight="1" thickBot="1">
      <c r="A24" s="127"/>
      <c r="C24" s="199" t="s">
        <v>44</v>
      </c>
      <c r="D24" s="199"/>
      <c r="E24" s="69">
        <f>E22-E23</f>
        <v>60432072.29999999</v>
      </c>
      <c r="F24" s="20"/>
      <c r="G24" s="40">
        <f>G22-G23</f>
        <v>67242399.800000012</v>
      </c>
      <c r="H24" s="20"/>
      <c r="I24" s="40">
        <f>I22-I23</f>
        <v>127674472.10000001</v>
      </c>
      <c r="J24" s="20"/>
      <c r="K24" s="200" t="s">
        <v>45</v>
      </c>
      <c r="L24" s="200"/>
    </row>
    <row r="25" spans="1:12" ht="18" customHeight="1" thickTop="1">
      <c r="A25" s="128">
        <v>6</v>
      </c>
      <c r="B25" s="197"/>
      <c r="C25" s="198"/>
      <c r="D25" s="198"/>
      <c r="E25" s="198"/>
      <c r="F25" s="198"/>
      <c r="G25" s="198"/>
      <c r="H25" s="119"/>
      <c r="I25" s="119"/>
      <c r="J25" s="119"/>
      <c r="K25" s="120"/>
      <c r="L25" s="120"/>
    </row>
    <row r="26" spans="1:12" ht="18" customHeight="1">
      <c r="A26" s="127"/>
      <c r="C26" s="118"/>
      <c r="D26" s="118"/>
      <c r="E26" s="119"/>
      <c r="F26" s="119"/>
      <c r="G26" s="119"/>
      <c r="H26" s="119"/>
      <c r="I26" s="119"/>
      <c r="J26" s="119"/>
      <c r="K26" s="120"/>
      <c r="L26" s="120"/>
    </row>
    <row r="27" spans="1:12" ht="18" customHeight="1">
      <c r="C27" s="118"/>
      <c r="D27" s="118"/>
      <c r="E27" s="119"/>
      <c r="F27" s="119"/>
      <c r="G27" s="119"/>
      <c r="H27" s="119"/>
      <c r="I27" s="144"/>
      <c r="J27" s="140"/>
      <c r="K27" s="120"/>
      <c r="L27" s="120"/>
    </row>
    <row r="28" spans="1:12" ht="18" customHeight="1">
      <c r="C28" s="118"/>
      <c r="D28" s="118"/>
      <c r="E28" s="119"/>
      <c r="F28" s="119"/>
      <c r="G28" s="119"/>
      <c r="H28" s="119"/>
      <c r="I28" s="119"/>
      <c r="J28" s="140"/>
      <c r="K28" s="120"/>
      <c r="L28" s="120"/>
    </row>
    <row r="29" spans="1:12" ht="15">
      <c r="E29" s="1">
        <v>37.845799999999997</v>
      </c>
      <c r="G29" s="1">
        <v>38.834207999999997</v>
      </c>
      <c r="I29" s="71"/>
      <c r="J29" s="140"/>
    </row>
    <row r="30" spans="1:12">
      <c r="E30" s="71"/>
      <c r="F30" s="71"/>
      <c r="G30" s="71"/>
      <c r="I30" s="71"/>
      <c r="J30" s="71"/>
    </row>
    <row r="31" spans="1:12" ht="15">
      <c r="G31" s="1">
        <f>G24/1182</f>
        <v>56888.663113367184</v>
      </c>
      <c r="I31" s="71">
        <f>G31/1000</f>
        <v>56.888663113367187</v>
      </c>
      <c r="J31" s="119"/>
    </row>
    <row r="32" spans="1:12" ht="15">
      <c r="E32" s="71"/>
      <c r="F32" s="71"/>
      <c r="G32" s="71"/>
      <c r="H32" s="71"/>
      <c r="I32" s="71"/>
      <c r="J32" s="119"/>
    </row>
    <row r="33" spans="4:11">
      <c r="D33" s="42"/>
      <c r="I33" s="71"/>
      <c r="K33" s="71"/>
    </row>
    <row r="34" spans="4:11">
      <c r="D34" s="42"/>
      <c r="E34" s="71"/>
      <c r="F34" s="71"/>
      <c r="G34" s="71">
        <f>G24/G29</f>
        <v>1731524.9431635123</v>
      </c>
      <c r="I34" s="71"/>
      <c r="J34" s="117"/>
    </row>
    <row r="35" spans="4:11">
      <c r="D35" s="42"/>
      <c r="E35" s="117"/>
      <c r="I35" s="71"/>
    </row>
    <row r="36" spans="4:11">
      <c r="D36" s="42"/>
      <c r="G36" s="1">
        <f>G34/1000</f>
        <v>1731.5249431635123</v>
      </c>
      <c r="I36" s="71">
        <f>G36/1182</f>
        <v>1.4649111194276754</v>
      </c>
    </row>
    <row r="37" spans="4:11">
      <c r="I37" s="71"/>
    </row>
    <row r="38" spans="4:11">
      <c r="I38" s="71"/>
    </row>
  </sheetData>
  <mergeCells count="20">
    <mergeCell ref="A1:A9"/>
    <mergeCell ref="C1:L1"/>
    <mergeCell ref="C2:L2"/>
    <mergeCell ref="C3:C6"/>
    <mergeCell ref="D3:D6"/>
    <mergeCell ref="E3:F3"/>
    <mergeCell ref="G3:H3"/>
    <mergeCell ref="I3:J3"/>
    <mergeCell ref="K3:K6"/>
    <mergeCell ref="L3:L6"/>
    <mergeCell ref="B25:G25"/>
    <mergeCell ref="C24:D24"/>
    <mergeCell ref="K24:L24"/>
    <mergeCell ref="E4:F4"/>
    <mergeCell ref="G4:H4"/>
    <mergeCell ref="I4:J4"/>
    <mergeCell ref="C22:D22"/>
    <mergeCell ref="K22:L22"/>
    <mergeCell ref="C23:D23"/>
    <mergeCell ref="K23:L23"/>
  </mergeCells>
  <printOptions horizontalCentered="1" verticalCentered="1"/>
  <pageMargins left="0.196850393700787" right="0.196850393700787" top="0.26" bottom="0.37" header="0.18" footer="0.23622047244094499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4"/>
  <sheetViews>
    <sheetView rightToLeft="1" topLeftCell="A13" zoomScale="80" zoomScaleNormal="80" zoomScaleSheetLayoutView="80" workbookViewId="0">
      <selection activeCell="E24" sqref="E24:G24"/>
    </sheetView>
  </sheetViews>
  <sheetFormatPr defaultRowHeight="12.75"/>
  <cols>
    <col min="1" max="1" width="4.140625" style="1" bestFit="1" customWidth="1"/>
    <col min="2" max="2" width="4.28515625" style="1" customWidth="1"/>
    <col min="3" max="3" width="5.85546875" style="1" customWidth="1"/>
    <col min="4" max="4" width="21.5703125" style="1" customWidth="1"/>
    <col min="5" max="5" width="14.140625" style="1" customWidth="1"/>
    <col min="6" max="6" width="13.7109375" style="1" customWidth="1"/>
    <col min="7" max="7" width="14.5703125" style="1" customWidth="1"/>
    <col min="8" max="8" width="13.7109375" style="1" customWidth="1"/>
    <col min="9" max="9" width="14.5703125" style="1" customWidth="1"/>
    <col min="10" max="10" width="13.7109375" style="1" customWidth="1"/>
    <col min="11" max="11" width="28.42578125" style="1" customWidth="1"/>
    <col min="12" max="12" width="4.85546875" style="1" customWidth="1"/>
    <col min="13" max="16384" width="9.140625" style="1"/>
  </cols>
  <sheetData>
    <row r="1" spans="1:12" ht="38.25" customHeight="1">
      <c r="A1" s="168" t="s">
        <v>104</v>
      </c>
      <c r="C1" s="206" t="s">
        <v>119</v>
      </c>
      <c r="D1" s="206"/>
      <c r="E1" s="206"/>
      <c r="F1" s="206"/>
      <c r="G1" s="206"/>
      <c r="H1" s="206"/>
      <c r="I1" s="206"/>
      <c r="J1" s="206"/>
      <c r="K1" s="206"/>
      <c r="L1" s="206"/>
    </row>
    <row r="2" spans="1:12" ht="49.5" customHeight="1" thickBot="1">
      <c r="A2" s="168"/>
      <c r="C2" s="207" t="s">
        <v>141</v>
      </c>
      <c r="D2" s="207"/>
      <c r="E2" s="207"/>
      <c r="F2" s="207"/>
      <c r="G2" s="207"/>
      <c r="H2" s="207"/>
      <c r="I2" s="207"/>
      <c r="J2" s="207"/>
      <c r="K2" s="207"/>
      <c r="L2" s="207"/>
    </row>
    <row r="3" spans="1:12" ht="20.25" customHeight="1" thickTop="1" thickBot="1">
      <c r="A3" s="168"/>
      <c r="C3" s="208" t="s">
        <v>0</v>
      </c>
      <c r="D3" s="211" t="s">
        <v>91</v>
      </c>
      <c r="E3" s="214" t="s">
        <v>100</v>
      </c>
      <c r="F3" s="214"/>
      <c r="G3" s="214" t="s">
        <v>53</v>
      </c>
      <c r="H3" s="214"/>
      <c r="I3" s="215" t="s">
        <v>92</v>
      </c>
      <c r="J3" s="215"/>
      <c r="K3" s="216" t="s">
        <v>1</v>
      </c>
      <c r="L3" s="216" t="s">
        <v>2</v>
      </c>
    </row>
    <row r="4" spans="1:12" ht="20.25" customHeight="1" thickTop="1" thickBot="1">
      <c r="A4" s="169"/>
      <c r="C4" s="209"/>
      <c r="D4" s="212"/>
      <c r="E4" s="201" t="s">
        <v>76</v>
      </c>
      <c r="F4" s="201"/>
      <c r="G4" s="201" t="s">
        <v>77</v>
      </c>
      <c r="H4" s="201"/>
      <c r="I4" s="196" t="s">
        <v>78</v>
      </c>
      <c r="J4" s="196"/>
      <c r="K4" s="217"/>
      <c r="L4" s="217"/>
    </row>
    <row r="5" spans="1:12" ht="27.75" customHeight="1">
      <c r="A5" s="168"/>
      <c r="C5" s="209"/>
      <c r="D5" s="212"/>
      <c r="E5" s="73" t="s">
        <v>45</v>
      </c>
      <c r="F5" s="73" t="s">
        <v>66</v>
      </c>
      <c r="G5" s="73" t="s">
        <v>45</v>
      </c>
      <c r="H5" s="73" t="s">
        <v>66</v>
      </c>
      <c r="I5" s="73" t="s">
        <v>45</v>
      </c>
      <c r="J5" s="73" t="s">
        <v>66</v>
      </c>
      <c r="K5" s="217"/>
      <c r="L5" s="217"/>
    </row>
    <row r="6" spans="1:12" ht="21.75" customHeight="1" thickBot="1">
      <c r="A6" s="168"/>
      <c r="C6" s="210"/>
      <c r="D6" s="213"/>
      <c r="E6" s="18" t="s">
        <v>98</v>
      </c>
      <c r="F6" s="18" t="s">
        <v>67</v>
      </c>
      <c r="G6" s="18" t="s">
        <v>98</v>
      </c>
      <c r="H6" s="18" t="s">
        <v>67</v>
      </c>
      <c r="I6" s="18" t="s">
        <v>98</v>
      </c>
      <c r="J6" s="18" t="s">
        <v>67</v>
      </c>
      <c r="K6" s="218"/>
      <c r="L6" s="218"/>
    </row>
    <row r="7" spans="1:12" ht="24.75" customHeight="1">
      <c r="A7" s="168"/>
      <c r="C7" s="16">
        <v>1</v>
      </c>
      <c r="D7" s="70" t="s">
        <v>101</v>
      </c>
      <c r="E7" s="28">
        <v>633883.9</v>
      </c>
      <c r="F7" s="145">
        <v>1.28</v>
      </c>
      <c r="G7" s="28">
        <v>1386621.2</v>
      </c>
      <c r="H7" s="145">
        <v>2.64</v>
      </c>
      <c r="I7" s="28">
        <f>E7+G7</f>
        <v>2020505.1</v>
      </c>
      <c r="J7" s="145">
        <v>1.98</v>
      </c>
      <c r="K7" s="14" t="s">
        <v>3</v>
      </c>
      <c r="L7" s="8">
        <v>1</v>
      </c>
    </row>
    <row r="8" spans="1:12" ht="19.5" customHeight="1">
      <c r="A8" s="168"/>
      <c r="C8" s="41">
        <v>2</v>
      </c>
      <c r="D8" s="12" t="s">
        <v>4</v>
      </c>
      <c r="E8" s="35">
        <f>E9+E10</f>
        <v>32488090.699999999</v>
      </c>
      <c r="F8" s="35">
        <f t="shared" ref="F8:J8" si="0">F9+F10</f>
        <v>65.399999999999991</v>
      </c>
      <c r="G8" s="35">
        <f t="shared" si="0"/>
        <v>33049547.5</v>
      </c>
      <c r="H8" s="35">
        <f t="shared" si="0"/>
        <v>62.99</v>
      </c>
      <c r="I8" s="35">
        <f t="shared" si="0"/>
        <v>65537638.199999996</v>
      </c>
      <c r="J8" s="35">
        <f t="shared" si="0"/>
        <v>64.16</v>
      </c>
      <c r="K8" s="15" t="s">
        <v>5</v>
      </c>
      <c r="L8" s="41">
        <v>2</v>
      </c>
    </row>
    <row r="9" spans="1:12" ht="21.75" customHeight="1">
      <c r="A9" s="168"/>
      <c r="C9" s="143" t="s">
        <v>105</v>
      </c>
      <c r="D9" s="12" t="s">
        <v>7</v>
      </c>
      <c r="E9" s="35">
        <v>32461028.899999999</v>
      </c>
      <c r="F9" s="146">
        <v>65.349999999999994</v>
      </c>
      <c r="G9" s="35">
        <v>33012866.399999999</v>
      </c>
      <c r="H9" s="146">
        <v>62.92</v>
      </c>
      <c r="I9" s="35">
        <f t="shared" ref="I9:I21" si="1">E9+G9</f>
        <v>65473895.299999997</v>
      </c>
      <c r="J9" s="146">
        <v>64.099999999999994</v>
      </c>
      <c r="K9" s="15" t="s">
        <v>8</v>
      </c>
      <c r="L9" s="2" t="s">
        <v>6</v>
      </c>
    </row>
    <row r="10" spans="1:12" ht="21.75" customHeight="1">
      <c r="A10" s="127"/>
      <c r="C10" s="2" t="s">
        <v>9</v>
      </c>
      <c r="D10" s="12" t="s">
        <v>102</v>
      </c>
      <c r="E10" s="35">
        <v>27061.8</v>
      </c>
      <c r="F10" s="146">
        <v>0.05</v>
      </c>
      <c r="G10" s="35">
        <v>36681.1</v>
      </c>
      <c r="H10" s="146">
        <v>7.0000000000000007E-2</v>
      </c>
      <c r="I10" s="35">
        <f t="shared" si="1"/>
        <v>63742.899999999994</v>
      </c>
      <c r="J10" s="146">
        <v>0.06</v>
      </c>
      <c r="K10" s="15" t="s">
        <v>10</v>
      </c>
      <c r="L10" s="2" t="s">
        <v>9</v>
      </c>
    </row>
    <row r="11" spans="1:12" ht="21.75" customHeight="1">
      <c r="A11" s="127"/>
      <c r="C11" s="2" t="s">
        <v>11</v>
      </c>
      <c r="D11" s="12" t="s">
        <v>12</v>
      </c>
      <c r="E11" s="35">
        <v>392420.5</v>
      </c>
      <c r="F11" s="146">
        <v>0.79</v>
      </c>
      <c r="G11" s="35">
        <v>421351.3</v>
      </c>
      <c r="H11" s="146">
        <v>0.8</v>
      </c>
      <c r="I11" s="35">
        <f t="shared" si="1"/>
        <v>813771.8</v>
      </c>
      <c r="J11" s="146">
        <v>0.8</v>
      </c>
      <c r="K11" s="15" t="s">
        <v>13</v>
      </c>
      <c r="L11" s="2" t="s">
        <v>11</v>
      </c>
    </row>
    <row r="12" spans="1:12" ht="21.75" customHeight="1">
      <c r="A12" s="127"/>
      <c r="C12" s="41">
        <v>4</v>
      </c>
      <c r="D12" s="12" t="s">
        <v>15</v>
      </c>
      <c r="E12" s="35">
        <v>511451.7</v>
      </c>
      <c r="F12" s="146">
        <v>1.03</v>
      </c>
      <c r="G12" s="35">
        <v>631777</v>
      </c>
      <c r="H12" s="146">
        <v>1.21</v>
      </c>
      <c r="I12" s="35">
        <f t="shared" si="1"/>
        <v>1143228.7</v>
      </c>
      <c r="J12" s="146">
        <v>1.1100000000000001</v>
      </c>
      <c r="K12" s="15" t="s">
        <v>16</v>
      </c>
      <c r="L12" s="2" t="s">
        <v>14</v>
      </c>
    </row>
    <row r="13" spans="1:12" ht="21.75" customHeight="1">
      <c r="A13" s="127"/>
      <c r="C13" s="2" t="s">
        <v>17</v>
      </c>
      <c r="D13" s="12" t="s">
        <v>18</v>
      </c>
      <c r="E13" s="35">
        <v>624693.69999999995</v>
      </c>
      <c r="F13" s="146">
        <v>1.26</v>
      </c>
      <c r="G13" s="35">
        <v>846747.2</v>
      </c>
      <c r="H13" s="146">
        <v>1.62</v>
      </c>
      <c r="I13" s="35">
        <f t="shared" si="1"/>
        <v>1471440.9</v>
      </c>
      <c r="J13" s="146">
        <v>1.44</v>
      </c>
      <c r="K13" s="15" t="s">
        <v>19</v>
      </c>
      <c r="L13" s="2" t="s">
        <v>17</v>
      </c>
    </row>
    <row r="14" spans="1:12" ht="33" customHeight="1">
      <c r="A14" s="127"/>
      <c r="C14" s="2" t="s">
        <v>20</v>
      </c>
      <c r="D14" s="12" t="s">
        <v>115</v>
      </c>
      <c r="E14" s="35">
        <v>4278992.5999999996</v>
      </c>
      <c r="F14" s="146">
        <v>8.61</v>
      </c>
      <c r="G14" s="35">
        <v>4791684.2</v>
      </c>
      <c r="H14" s="146">
        <v>9.1300000000000008</v>
      </c>
      <c r="I14" s="35">
        <f t="shared" si="1"/>
        <v>9070676.8000000007</v>
      </c>
      <c r="J14" s="146">
        <v>8.8800000000000008</v>
      </c>
      <c r="K14" s="17" t="s">
        <v>21</v>
      </c>
      <c r="L14" s="2" t="s">
        <v>20</v>
      </c>
    </row>
    <row r="15" spans="1:12" ht="25.5" customHeight="1">
      <c r="A15" s="127"/>
      <c r="C15" s="2" t="s">
        <v>22</v>
      </c>
      <c r="D15" s="13" t="s">
        <v>23</v>
      </c>
      <c r="E15" s="35">
        <v>3613515.3</v>
      </c>
      <c r="F15" s="146">
        <v>7.27</v>
      </c>
      <c r="G15" s="35">
        <v>3614228.3</v>
      </c>
      <c r="H15" s="146">
        <v>6.89</v>
      </c>
      <c r="I15" s="35">
        <f t="shared" si="1"/>
        <v>7227743.5999999996</v>
      </c>
      <c r="J15" s="146">
        <v>7.08</v>
      </c>
      <c r="K15" s="17" t="s">
        <v>24</v>
      </c>
      <c r="L15" s="2" t="s">
        <v>22</v>
      </c>
    </row>
    <row r="16" spans="1:12" ht="27.75" customHeight="1">
      <c r="A16" s="127"/>
      <c r="C16" s="2" t="s">
        <v>25</v>
      </c>
      <c r="D16" s="13" t="s">
        <v>26</v>
      </c>
      <c r="E16" s="35">
        <f>E17+E18</f>
        <v>2602690</v>
      </c>
      <c r="F16" s="35">
        <f t="shared" ref="F16:J16" si="2">F17+F18</f>
        <v>5.2399999999999993</v>
      </c>
      <c r="G16" s="35">
        <f t="shared" si="2"/>
        <v>2679496.0999999996</v>
      </c>
      <c r="H16" s="35">
        <f t="shared" si="2"/>
        <v>5.0999999999999996</v>
      </c>
      <c r="I16" s="35">
        <f t="shared" si="2"/>
        <v>5282186.0999999996</v>
      </c>
      <c r="J16" s="35">
        <f t="shared" si="2"/>
        <v>5.17</v>
      </c>
      <c r="K16" s="17" t="s">
        <v>27</v>
      </c>
      <c r="L16" s="2" t="s">
        <v>25</v>
      </c>
    </row>
    <row r="17" spans="1:12" ht="24.75" customHeight="1">
      <c r="A17" s="127"/>
      <c r="C17" s="143" t="s">
        <v>106</v>
      </c>
      <c r="D17" s="13" t="s">
        <v>29</v>
      </c>
      <c r="E17" s="35">
        <v>567133.19999999995</v>
      </c>
      <c r="F17" s="146">
        <v>1.1399999999999999</v>
      </c>
      <c r="G17" s="35">
        <v>631369.19999999995</v>
      </c>
      <c r="H17" s="146">
        <v>1.2</v>
      </c>
      <c r="I17" s="35">
        <f t="shared" si="1"/>
        <v>1198502.3999999999</v>
      </c>
      <c r="J17" s="146">
        <v>1.17</v>
      </c>
      <c r="K17" s="15" t="s">
        <v>30</v>
      </c>
      <c r="L17" s="2" t="s">
        <v>28</v>
      </c>
    </row>
    <row r="18" spans="1:12" ht="24.75" customHeight="1">
      <c r="A18" s="127"/>
      <c r="C18" s="143" t="s">
        <v>109</v>
      </c>
      <c r="D18" s="13" t="s">
        <v>32</v>
      </c>
      <c r="E18" s="35">
        <v>2035556.8</v>
      </c>
      <c r="F18" s="146">
        <v>4.0999999999999996</v>
      </c>
      <c r="G18" s="35">
        <v>2048126.9</v>
      </c>
      <c r="H18" s="146">
        <v>3.9</v>
      </c>
      <c r="I18" s="35">
        <f t="shared" si="1"/>
        <v>4083683.7</v>
      </c>
      <c r="J18" s="146">
        <v>4</v>
      </c>
      <c r="K18" s="15" t="s">
        <v>33</v>
      </c>
      <c r="L18" s="2" t="s">
        <v>31</v>
      </c>
    </row>
    <row r="19" spans="1:12" ht="27.75" customHeight="1">
      <c r="A19" s="127"/>
      <c r="C19" s="2" t="s">
        <v>34</v>
      </c>
      <c r="D19" s="13" t="s">
        <v>103</v>
      </c>
      <c r="E19" s="35">
        <f>E20+E21</f>
        <v>4529132.3000000007</v>
      </c>
      <c r="F19" s="35">
        <f t="shared" ref="F19:J19" si="3">F20+F21</f>
        <v>9.120000000000001</v>
      </c>
      <c r="G19" s="35">
        <f t="shared" si="3"/>
        <v>5050368.4000000004</v>
      </c>
      <c r="H19" s="35">
        <f t="shared" si="3"/>
        <v>9.620000000000001</v>
      </c>
      <c r="I19" s="35">
        <f t="shared" si="3"/>
        <v>9579500.7000000011</v>
      </c>
      <c r="J19" s="35">
        <f t="shared" si="3"/>
        <v>9.379999999999999</v>
      </c>
      <c r="K19" s="15" t="s">
        <v>35</v>
      </c>
      <c r="L19" s="2" t="s">
        <v>34</v>
      </c>
    </row>
    <row r="20" spans="1:12" ht="18" customHeight="1">
      <c r="A20" s="127"/>
      <c r="C20" s="143" t="s">
        <v>107</v>
      </c>
      <c r="D20" s="12" t="s">
        <v>54</v>
      </c>
      <c r="E20" s="35">
        <v>3425955.7</v>
      </c>
      <c r="F20" s="146">
        <v>6.9</v>
      </c>
      <c r="G20" s="35">
        <v>3937361.6</v>
      </c>
      <c r="H20" s="146">
        <v>7.5</v>
      </c>
      <c r="I20" s="35">
        <f t="shared" si="1"/>
        <v>7363317.3000000007</v>
      </c>
      <c r="J20" s="146">
        <v>7.21</v>
      </c>
      <c r="K20" s="15" t="s">
        <v>55</v>
      </c>
      <c r="L20" s="2" t="s">
        <v>36</v>
      </c>
    </row>
    <row r="21" spans="1:12" ht="18" customHeight="1" thickBot="1">
      <c r="A21" s="127"/>
      <c r="C21" s="143" t="s">
        <v>108</v>
      </c>
      <c r="D21" s="7" t="s">
        <v>38</v>
      </c>
      <c r="E21" s="36">
        <v>1103176.6000000001</v>
      </c>
      <c r="F21" s="147">
        <v>2.2200000000000002</v>
      </c>
      <c r="G21" s="36">
        <v>1113006.8</v>
      </c>
      <c r="H21" s="147">
        <v>2.12</v>
      </c>
      <c r="I21" s="36">
        <f t="shared" si="1"/>
        <v>2216183.4000000004</v>
      </c>
      <c r="J21" s="147">
        <v>2.17</v>
      </c>
      <c r="K21" s="9" t="s">
        <v>39</v>
      </c>
      <c r="L21" s="10" t="s">
        <v>37</v>
      </c>
    </row>
    <row r="22" spans="1:12" ht="23.25" customHeight="1" thickBot="1">
      <c r="A22" s="127"/>
      <c r="C22" s="202" t="s">
        <v>40</v>
      </c>
      <c r="D22" s="202"/>
      <c r="E22" s="37">
        <f>E21+E20+E18+E17+E15+E14+E13+E12+E11+E9+E10+E7</f>
        <v>49674870.699999996</v>
      </c>
      <c r="F22" s="163">
        <f t="shared" ref="F22:J22" si="4">F21+F20+F18+F17+F15+F14+F13+F12+F11+F9+F10+F7</f>
        <v>99.999999999999986</v>
      </c>
      <c r="G22" s="37">
        <f t="shared" si="4"/>
        <v>52471821.200000003</v>
      </c>
      <c r="H22" s="163">
        <f t="shared" si="4"/>
        <v>99.999999999999986</v>
      </c>
      <c r="I22" s="37">
        <f t="shared" si="4"/>
        <v>102146691.90000001</v>
      </c>
      <c r="J22" s="163">
        <f t="shared" si="4"/>
        <v>100</v>
      </c>
      <c r="K22" s="203" t="s">
        <v>41</v>
      </c>
      <c r="L22" s="203"/>
    </row>
    <row r="23" spans="1:12" ht="23.25" customHeight="1">
      <c r="A23" s="127"/>
      <c r="C23" s="204" t="s">
        <v>42</v>
      </c>
      <c r="D23" s="204"/>
      <c r="E23" s="68">
        <v>407201.7</v>
      </c>
      <c r="F23" s="113"/>
      <c r="G23" s="39">
        <v>453323.1</v>
      </c>
      <c r="H23" s="113"/>
      <c r="I23" s="28">
        <f>G23+E23</f>
        <v>860524.8</v>
      </c>
      <c r="J23" s="113"/>
      <c r="K23" s="205" t="s">
        <v>43</v>
      </c>
      <c r="L23" s="205"/>
    </row>
    <row r="24" spans="1:12" ht="29.25" customHeight="1" thickBot="1">
      <c r="A24" s="127"/>
      <c r="C24" s="199" t="s">
        <v>44</v>
      </c>
      <c r="D24" s="199"/>
      <c r="E24" s="69">
        <f>E22-E23</f>
        <v>49267668.999999993</v>
      </c>
      <c r="F24" s="38"/>
      <c r="G24" s="40">
        <f>G22-G23</f>
        <v>52018498.100000001</v>
      </c>
      <c r="H24" s="38"/>
      <c r="I24" s="40">
        <f>I22-I23</f>
        <v>101286167.10000001</v>
      </c>
      <c r="J24" s="38"/>
      <c r="K24" s="200" t="s">
        <v>45</v>
      </c>
      <c r="L24" s="200"/>
    </row>
    <row r="25" spans="1:12" ht="20.25" customHeight="1" thickTop="1">
      <c r="A25" s="128">
        <v>7</v>
      </c>
      <c r="B25" s="197"/>
      <c r="C25" s="198"/>
      <c r="D25" s="198"/>
      <c r="E25" s="198"/>
      <c r="F25" s="198"/>
      <c r="G25" s="198"/>
      <c r="H25" s="71"/>
      <c r="I25" s="71"/>
      <c r="J25" s="3"/>
    </row>
    <row r="26" spans="1:12">
      <c r="A26" s="127"/>
      <c r="C26" s="3"/>
      <c r="E26" s="71"/>
      <c r="F26" s="71"/>
      <c r="G26" s="71"/>
      <c r="I26" s="71"/>
    </row>
    <row r="27" spans="1:12">
      <c r="C27" s="3"/>
      <c r="D27" s="118"/>
      <c r="E27" s="71"/>
      <c r="F27" s="71"/>
      <c r="G27" s="71"/>
      <c r="H27" s="71"/>
      <c r="I27" s="71"/>
      <c r="J27" s="71"/>
    </row>
    <row r="28" spans="1:12">
      <c r="C28" s="4"/>
      <c r="D28" s="4"/>
      <c r="E28" s="124"/>
      <c r="F28" s="124"/>
      <c r="G28" s="124"/>
      <c r="H28" s="4"/>
      <c r="I28" s="4"/>
      <c r="J28" s="121"/>
      <c r="K28" s="4"/>
      <c r="L28" s="4"/>
    </row>
    <row r="29" spans="1:12">
      <c r="I29" s="71"/>
    </row>
    <row r="33" spans="5:10">
      <c r="J33" s="71"/>
    </row>
    <row r="34" spans="5:10">
      <c r="J34" s="71"/>
    </row>
    <row r="35" spans="5:10">
      <c r="J35" s="71"/>
    </row>
    <row r="36" spans="5:10">
      <c r="E36" s="42"/>
      <c r="J36" s="71"/>
    </row>
    <row r="37" spans="5:10">
      <c r="E37" s="42"/>
    </row>
    <row r="38" spans="5:10">
      <c r="E38" s="42"/>
    </row>
    <row r="39" spans="5:10">
      <c r="E39" s="42"/>
      <c r="F39" s="42"/>
    </row>
    <row r="40" spans="5:10">
      <c r="E40" s="42"/>
      <c r="F40" s="42"/>
    </row>
    <row r="41" spans="5:10">
      <c r="E41" s="42"/>
      <c r="F41" s="42"/>
    </row>
    <row r="42" spans="5:10">
      <c r="E42" s="42"/>
      <c r="F42" s="42"/>
    </row>
    <row r="43" spans="5:10">
      <c r="E43" s="42"/>
    </row>
    <row r="44" spans="5:10">
      <c r="E44" s="42"/>
    </row>
  </sheetData>
  <mergeCells count="20">
    <mergeCell ref="A1:A9"/>
    <mergeCell ref="C1:L1"/>
    <mergeCell ref="C2:L2"/>
    <mergeCell ref="C3:C6"/>
    <mergeCell ref="D3:D6"/>
    <mergeCell ref="E3:F3"/>
    <mergeCell ref="G3:H3"/>
    <mergeCell ref="I3:J3"/>
    <mergeCell ref="K3:K6"/>
    <mergeCell ref="L3:L6"/>
    <mergeCell ref="B25:G25"/>
    <mergeCell ref="C24:D24"/>
    <mergeCell ref="K24:L24"/>
    <mergeCell ref="E4:F4"/>
    <mergeCell ref="G4:H4"/>
    <mergeCell ref="I4:J4"/>
    <mergeCell ref="C22:D22"/>
    <mergeCell ref="K22:L22"/>
    <mergeCell ref="C23:D23"/>
    <mergeCell ref="K23:L23"/>
  </mergeCells>
  <printOptions horizontalCentered="1" verticalCentered="1"/>
  <pageMargins left="0.196850393700787" right="0.196850393700787" top="0.3" bottom="0.43307086614173201" header="0.16" footer="0.196850393700787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3:F23"/>
  <sheetViews>
    <sheetView rightToLeft="1" tabSelected="1" workbookViewId="0">
      <selection activeCell="A22" sqref="A22:D22"/>
    </sheetView>
  </sheetViews>
  <sheetFormatPr defaultColWidth="22.5703125" defaultRowHeight="12.75"/>
  <cols>
    <col min="1" max="1" width="22.42578125" bestFit="1" customWidth="1"/>
    <col min="2" max="3" width="12.42578125" bestFit="1" customWidth="1"/>
    <col min="4" max="4" width="13.85546875" bestFit="1" customWidth="1"/>
  </cols>
  <sheetData>
    <row r="3" spans="1:6" ht="13.5" thickBot="1"/>
    <row r="4" spans="1:6" ht="14.25" thickTop="1" thickBot="1">
      <c r="A4" s="219" t="s">
        <v>145</v>
      </c>
      <c r="B4" s="220" t="s">
        <v>153</v>
      </c>
      <c r="C4" s="220" t="s">
        <v>154</v>
      </c>
      <c r="D4" s="221" t="s">
        <v>146</v>
      </c>
    </row>
    <row r="5" spans="1:6" ht="24.75" thickBot="1">
      <c r="A5" s="222" t="s">
        <v>147</v>
      </c>
      <c r="B5" s="223">
        <v>60432.1</v>
      </c>
      <c r="C5" s="224">
        <v>67242.399999999994</v>
      </c>
      <c r="D5" s="226">
        <f>((C5/B5)-1)*100</f>
        <v>11.269341955682478</v>
      </c>
    </row>
    <row r="6" spans="1:6" ht="24.75" thickBot="1">
      <c r="A6" s="222" t="s">
        <v>148</v>
      </c>
      <c r="B6" s="223">
        <v>1566.2</v>
      </c>
      <c r="C6" s="224">
        <v>1731.5</v>
      </c>
      <c r="D6" s="226">
        <f t="shared" ref="D6:D9" si="0">((C6/B6)-1)*100</f>
        <v>10.554207636317203</v>
      </c>
      <c r="F6" s="1"/>
    </row>
    <row r="7" spans="1:6" ht="24.75" thickBot="1">
      <c r="A7" s="222" t="s">
        <v>149</v>
      </c>
      <c r="B7" s="223">
        <v>51.1</v>
      </c>
      <c r="C7" s="224">
        <v>56.9</v>
      </c>
      <c r="D7" s="226">
        <f t="shared" si="0"/>
        <v>11.350293542074352</v>
      </c>
    </row>
    <row r="8" spans="1:6" ht="24.75" thickBot="1">
      <c r="A8" s="222" t="s">
        <v>150</v>
      </c>
      <c r="B8" s="223">
        <v>1.3</v>
      </c>
      <c r="C8" s="224">
        <v>1.5</v>
      </c>
      <c r="D8" s="226">
        <f t="shared" si="0"/>
        <v>15.384615384615374</v>
      </c>
    </row>
    <row r="9" spans="1:6" ht="24.75" thickBot="1">
      <c r="A9" s="222" t="s">
        <v>151</v>
      </c>
      <c r="B9" s="223">
        <v>49267.7</v>
      </c>
      <c r="C9" s="224">
        <v>52018.5</v>
      </c>
      <c r="D9" s="226">
        <f>((C9/B9)-1)*100</f>
        <v>5.583374097025029</v>
      </c>
    </row>
    <row r="10" spans="1:6" ht="15">
      <c r="A10" s="225" t="s">
        <v>152</v>
      </c>
    </row>
    <row r="11" spans="1:6" ht="15">
      <c r="A11" s="225"/>
    </row>
    <row r="16" spans="1:6">
      <c r="A16">
        <v>60432072.29999999</v>
      </c>
      <c r="C16">
        <v>67242399.800000012</v>
      </c>
    </row>
    <row r="17" spans="1:4">
      <c r="A17">
        <v>38.586177999999997</v>
      </c>
      <c r="C17" s="1">
        <v>38.834207999999997</v>
      </c>
    </row>
    <row r="18" spans="1:4">
      <c r="A18">
        <f>A16/1000</f>
        <v>60432.072299999993</v>
      </c>
      <c r="B18">
        <f t="shared" ref="B18:C18" si="1">B16/1000</f>
        <v>0</v>
      </c>
      <c r="C18">
        <f t="shared" si="1"/>
        <v>67242.399800000014</v>
      </c>
    </row>
    <row r="19" spans="1:4">
      <c r="A19">
        <f>A16/A17</f>
        <v>1566158.5425744937</v>
      </c>
      <c r="B19" t="e">
        <f t="shared" ref="B19:C19" si="2">B16/B17</f>
        <v>#DIV/0!</v>
      </c>
      <c r="C19">
        <f t="shared" si="2"/>
        <v>1731524.9431635123</v>
      </c>
    </row>
    <row r="20" spans="1:4">
      <c r="A20">
        <f>A19/1000</f>
        <v>1566.1585425744936</v>
      </c>
      <c r="B20" t="e">
        <f t="shared" ref="B20:C20" si="3">B19/1000</f>
        <v>#DIV/0!</v>
      </c>
      <c r="C20">
        <f t="shared" si="3"/>
        <v>1731.5249431635123</v>
      </c>
    </row>
    <row r="21" spans="1:4">
      <c r="A21">
        <f>A18/1182</f>
        <v>51.126964720812175</v>
      </c>
      <c r="B21">
        <f t="shared" ref="B21:C21" si="4">B18/1182</f>
        <v>0</v>
      </c>
      <c r="C21">
        <f t="shared" si="4"/>
        <v>56.888663113367187</v>
      </c>
    </row>
    <row r="22" spans="1:4">
      <c r="A22">
        <f>A20/1182</f>
        <v>1.3250072272203837</v>
      </c>
      <c r="B22" t="e">
        <f t="shared" ref="B22:D22" si="5">B20/1182</f>
        <v>#DIV/0!</v>
      </c>
      <c r="C22">
        <f t="shared" si="5"/>
        <v>1.4649111194276754</v>
      </c>
      <c r="D22">
        <f t="shared" si="5"/>
        <v>0</v>
      </c>
    </row>
    <row r="23" spans="1:4">
      <c r="A23">
        <v>49267668.999999993</v>
      </c>
      <c r="C23">
        <v>52018498.100000001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Sheet1</vt:lpstr>
      <vt:lpstr>النصف الاول والفصل</vt:lpstr>
      <vt:lpstr>المجاميع السلعية</vt:lpstr>
      <vt:lpstr>رسم النفط </vt:lpstr>
      <vt:lpstr>النصف الاول جاري</vt:lpstr>
      <vt:lpstr>النصف الاول بالثابت</vt:lpstr>
      <vt:lpstr>Sheet2</vt:lpstr>
      <vt:lpstr>Sheet1!Print_Area</vt:lpstr>
      <vt:lpstr>'المجاميع السلعية'!Print_Area</vt:lpstr>
      <vt:lpstr>'النصف الاول بالثابت'!Print_Area</vt:lpstr>
      <vt:lpstr>'النصف الاول جاري'!Print_Area</vt:lpstr>
      <vt:lpstr>'النصف الاول والفصل'!Print_Area</vt:lpstr>
      <vt:lpstr>'رسم النفط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Haidar Khaled</cp:lastModifiedBy>
  <cp:lastPrinted>2019-10-21T06:05:45Z</cp:lastPrinted>
  <dcterms:created xsi:type="dcterms:W3CDTF">2005-12-20T06:47:37Z</dcterms:created>
  <dcterms:modified xsi:type="dcterms:W3CDTF">2019-10-21T07:02:37Z</dcterms:modified>
</cp:coreProperties>
</file>